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 Odstavná plocha pro ..." sheetId="2" r:id="rId2"/>
    <sheet name="Pokyny pro vyplnění" sheetId="3" r:id="rId3"/>
  </sheets>
  <definedNames>
    <definedName name="_xlnm._FilterDatabase" localSheetId="1" hidden="1">'SO - Odstavná plocha pro ...'!$C$86:$K$86</definedName>
    <definedName name="_xlnm.Print_Titles" localSheetId="0">'Rekapitulace stavby'!$49:$49</definedName>
    <definedName name="_xlnm.Print_Titles" localSheetId="1">'SO - Odstavná plocha pro ...'!$86:$86</definedName>
    <definedName name="_xlnm.Print_Area" localSheetId="2">'Pokyny pro vyplnění'!$B$2:$K$69,'Pokyny pro vyplnění'!$B$72:$K$116,'Pokyny pro vyplnění'!$B$119:$K$184,'Pokyny pro vyplnění'!$B$187:$K$207</definedName>
    <definedName name="_xlnm.Print_Area" localSheetId="0">'Rekapitulace stavby'!$D$4:$AO$33,'Rekapitulace stavby'!$C$39:$AQ$53</definedName>
    <definedName name="_xlnm.Print_Area" localSheetId="1">'SO - Odstavná plocha pro ...'!$C$4:$J$36,'SO - Odstavná plocha pro ...'!$C$42:$J$68,'SO - Odstavná plocha pro ...'!$C$74:$K$248</definedName>
  </definedNames>
  <calcPr fullCalcOnLoad="1"/>
</workbook>
</file>

<file path=xl/sharedStrings.xml><?xml version="1.0" encoding="utf-8"?>
<sst xmlns="http://schemas.openxmlformats.org/spreadsheetml/2006/main" count="1917" uniqueCount="575">
  <si>
    <t xml:space="preserve">"kolem plochy a kanalizace" </t>
  </si>
  <si>
    <t>(18,0+19,5+2*5,9)*0,3*0,1+0,6*1,0*0,2</t>
  </si>
  <si>
    <t>181951102</t>
  </si>
  <si>
    <t>Úprava pláně v hornině tř. 1 až 4 se zhutněním</t>
  </si>
  <si>
    <t>m2</t>
  </si>
  <si>
    <t>452790433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</si>
  <si>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</si>
  <si>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</si>
  <si>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vrstvy plochy" (18,0+19,5)/2*5,9</t>
  </si>
  <si>
    <t>16</t>
  </si>
  <si>
    <t>175111101</t>
  </si>
  <si>
    <t>Obsypání potrubí ručně sypaninou bez prohození, uloženou do 3 m</t>
  </si>
  <si>
    <t>922733395</t>
  </si>
  <si>
    <t>Obsypání potrubí ručně sypaninou z vhodných hornin tř. 1 až 4 nebo materiálem připraveným podél výkopu ve vzdálenosti do 3 m od jeho kraje, pro jakoukoliv hloubku výkopu a míru zhutnění bez prohození sypaniny</t>
  </si>
  <si>
    <t>"svodného potrubí kanalizace" 1,2*0,6*0,25</t>
  </si>
  <si>
    <t>17</t>
  </si>
  <si>
    <t>M</t>
  </si>
  <si>
    <t>583312000</t>
  </si>
  <si>
    <t>štěrkopísek (Bratčice) netříděný zásypový materiál</t>
  </si>
  <si>
    <t>1390205630</t>
  </si>
  <si>
    <t>kamenivo přírodní těžené pro stavební účely  PTK  (drobné, hrubé, štěrkopísky) kamenivo mimo normu zásypový materiál</t>
  </si>
  <si>
    <t>0,18*2 'Přepočtené koeficientem množství</t>
  </si>
  <si>
    <t>18</t>
  </si>
  <si>
    <t>181301101</t>
  </si>
  <si>
    <t>Rozprostření ornice tl vrstvy do 100 mm pl do 500 m2 v rovině nebo ve svahu do 1:5</t>
  </si>
  <si>
    <t>-1585564701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</si>
  <si>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</si>
  <si>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</si>
  <si>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 xml:space="preserve">" kolem plochy" </t>
  </si>
  <si>
    <t>(18,0+19,5+2*5,9)*0,3</t>
  </si>
  <si>
    <t>19</t>
  </si>
  <si>
    <t>180405111</t>
  </si>
  <si>
    <t>Založení trávníku ve vegetačních prefabrikátech výsevem semene v rovině a ve svahu do 1:5</t>
  </si>
  <si>
    <t>-1894636999</t>
  </si>
  <si>
    <t>Založení trávníků ve vegetačních prefabrikátech výsevem semene v rovině nebo na svahu do 1:5</t>
  </si>
  <si>
    <t xml:space="preserve">Poznámka k souboru cen: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</si>
  <si>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20</t>
  </si>
  <si>
    <t>005724200</t>
  </si>
  <si>
    <t>osivo směs travní parková okrasná</t>
  </si>
  <si>
    <t>kg</t>
  </si>
  <si>
    <t>-1735039298</t>
  </si>
  <si>
    <t>osiva pícnin směsi travní balení obvykle 25 kg parková (3 kg)</t>
  </si>
  <si>
    <t>14,79*0,015 'Přepočtené koeficientem množství</t>
  </si>
  <si>
    <t>Vodorovné konstrukce</t>
  </si>
  <si>
    <t>451572111</t>
  </si>
  <si>
    <t>Lože pod potrubí otevřený výkop z kameniva drobného těženého</t>
  </si>
  <si>
    <t>344160060</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</si>
  <si>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</si>
  <si>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</si>
  <si>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"pod svodné potrubí" 1,2*0,6*0,15</t>
  </si>
  <si>
    <t>Komunikace</t>
  </si>
  <si>
    <t>22</t>
  </si>
  <si>
    <t>564861111</t>
  </si>
  <si>
    <t>Podklad ze štěrkodrtě ŠD tl 200 mm</t>
  </si>
  <si>
    <t>-1119931905</t>
  </si>
  <si>
    <t>Podklad ze štěrkodrti ŠD s rozprostřením a zhutněním, po zhutnění tl. 200 mm</t>
  </si>
  <si>
    <t>(17,85+19,15)/2*5,75</t>
  </si>
  <si>
    <t>23</t>
  </si>
  <si>
    <t>596212210</t>
  </si>
  <si>
    <t>Kladení zámkové dlažby pozemních komunikací tl 80 mm skupiny A pl do 50 m2</t>
  </si>
  <si>
    <t>766944019</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</si>
  <si>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</si>
  <si>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</si>
  <si>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(17,7+19,00)/2*5,3</t>
  </si>
  <si>
    <t>24</t>
  </si>
  <si>
    <t>592451220</t>
  </si>
  <si>
    <t>dlažba zámková PROMENÁDA 20x10x8 cm šedá</t>
  </si>
  <si>
    <t>977248450</t>
  </si>
  <si>
    <t>dlaždice betonové dlažba zámková (ČSN EN 1338) dlažba zámková PROMENÁDA 1 m2=50 kusů 20 x 10 x 8 šedá</t>
  </si>
  <si>
    <t>(97,255-3,64)*1,01</t>
  </si>
  <si>
    <t>25</t>
  </si>
  <si>
    <t>592451230</t>
  </si>
  <si>
    <t>dlažba zámková PROMENÁDA 20x10x8 cm barevná</t>
  </si>
  <si>
    <t>-741721927</t>
  </si>
  <si>
    <t>dlaždice betonové dlažba zámková (ČSN EN 1338) dlažba zámková PROMENÁDA 1 m2=50 kusů 20 x 10 x 8 barevná</t>
  </si>
  <si>
    <t>3,64*1,1</t>
  </si>
  <si>
    <t>Ostatní konstrukce a práce-bourání</t>
  </si>
  <si>
    <t>26</t>
  </si>
  <si>
    <t>916131113</t>
  </si>
  <si>
    <t>Osazení silničního obrubníku betonového ležatého s boční opěrou do lože z betonu prostého</t>
  </si>
  <si>
    <t>-636867290</t>
  </si>
  <si>
    <t>Osazení silničního obrubníku betonového se zřízením lože, s vyplněním a zatřením spár cementovou maltou ležatého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</si>
  <si>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</si>
  <si>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27</t>
  </si>
  <si>
    <t>916131213</t>
  </si>
  <si>
    <t>Osazení silničního obrubníku betonového stojatého s boční opěrou do lože z betonu prostého</t>
  </si>
  <si>
    <t>-1031956163</t>
  </si>
  <si>
    <t>Osazení silničního obrubníku betonového se zřízením lože, s vyplněním a zatřením spár cementovou maltou stojatého s boční opěrou z betonu prostého tř. C 12/15, do lože z betonu prostého téže značky</t>
  </si>
  <si>
    <t>28</t>
  </si>
  <si>
    <t>592174500</t>
  </si>
  <si>
    <t>obrubník betonový chodníkový ABO 1-15 100x15x30 cm</t>
  </si>
  <si>
    <t>-1012824116</t>
  </si>
  <si>
    <t>obrubníky betonové a železobetonové chodníkové ABO    1-15    100 x 15 x 30</t>
  </si>
  <si>
    <t>"ležatý" 19,15*1,01</t>
  </si>
  <si>
    <t>"stojatý" 29,6*1,01</t>
  </si>
  <si>
    <t>29</t>
  </si>
  <si>
    <t>935113111</t>
  </si>
  <si>
    <t>Osazení odvodňovacího polymerbetonového žlabu s krycím roštem šířky do 200 mm</t>
  </si>
  <si>
    <t>-1186368407</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</si>
  <si>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</si>
  <si>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se oceňují ve     specifikaci. </t>
  </si>
  <si>
    <t>30</t>
  </si>
  <si>
    <t>592270000</t>
  </si>
  <si>
    <t>žlab odvodňovací ACO N100 typ 6,polymerbeton 100 x 13 x 15,5 x 16 cm</t>
  </si>
  <si>
    <t>-818944113</t>
  </si>
  <si>
    <t>tvárnice meliorační a příkopové z polymerického betonu žlaby odvodňovací SELF N100 - integrovaný spád dna 5% typ    stav.délka x šířka x výška zač. x výška konec 6        100 x 13 x 15,5 x 16 cm</t>
  </si>
  <si>
    <t>31</t>
  </si>
  <si>
    <t>592270210</t>
  </si>
  <si>
    <t>rošt mřížkový MW 30x20 ACO N100 - pozink.ocel 100cm x 12,7cm x 687cm2/m, tř.zatíž. B125</t>
  </si>
  <si>
    <t>-1443224062</t>
  </si>
  <si>
    <t>tvárnice meliorační a příkopové z polymerického betonu rošty krycí SELF N100 rošt mřížkový MW 30x20 - pozink.ocel stav.délka x šířka x průřez vtoku 100cm x 12,7cm x 687cm2/m, tř.zatíž. B125</t>
  </si>
  <si>
    <t>32</t>
  </si>
  <si>
    <t>592270250</t>
  </si>
  <si>
    <t>vpust žlabová krátký tvar ACO N100, H355, těsný odtok DN100  50 x 13 x 35,5 cm</t>
  </si>
  <si>
    <t>300284433</t>
  </si>
  <si>
    <t>tvárnice meliorační a příkopové z polymerického betonu vpust žlabová krátký tvar SELF  N100 typ    stav.délka x šířka x výška H355, těsný odtok DN100    50 x 13 x 35,5 cm</t>
  </si>
  <si>
    <t>33</t>
  </si>
  <si>
    <t>592270270</t>
  </si>
  <si>
    <t>čelo plné na začátek a konec žlabu ACO N100 typ 0-20, pro všechny stavební výšky</t>
  </si>
  <si>
    <t>409736014</t>
  </si>
  <si>
    <t>tvárnice meliorační a příkopové z polymerického betonu čelo plné na začátek a konec žlabu SELF  N100 typ    stav.délka x šířka x výška 0-20       pro všechny stavební výšky</t>
  </si>
  <si>
    <t>997</t>
  </si>
  <si>
    <t>Přesun sutě</t>
  </si>
  <si>
    <t>34</t>
  </si>
  <si>
    <t>997221571</t>
  </si>
  <si>
    <t>Vodorovná doprava vybouraných hmot do 1 km</t>
  </si>
  <si>
    <t>-678575769</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</si>
  <si>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</si>
  <si>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</si>
  <si>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35</t>
  </si>
  <si>
    <t>997221579</t>
  </si>
  <si>
    <t>Příplatek ZKD 1 km u vodorovné dopravy vybouraných hmot</t>
  </si>
  <si>
    <t>-8372517</t>
  </si>
  <si>
    <t>Vodorovná doprava vybouraných hmot bez naložení, ale se složením a s hrubým urovnáním na vzdálenost Příplatek k ceně za každý další i započatý 1 km přes 1 km</t>
  </si>
  <si>
    <t>5,568*4</t>
  </si>
  <si>
    <t>36</t>
  </si>
  <si>
    <t>997221815</t>
  </si>
  <si>
    <t>Poplatek za uložení betonového odpadu na skládce (skládkovné)</t>
  </si>
  <si>
    <t>-1396798990</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</si>
  <si>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</si>
  <si>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</si>
  <si>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</si>
  <si>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</si>
  <si>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37</t>
  </si>
  <si>
    <t>998223011</t>
  </si>
  <si>
    <t>Přesun hmot pro pozemní komunikace s krytem dlážděným</t>
  </si>
  <si>
    <t>-1851597894</t>
  </si>
  <si>
    <t>Přesun hmot pro pozemní komunikace s krytem dlážděným dopravní vzdálenost do 200 m jakékoliv délky objektu</t>
  </si>
  <si>
    <t>PSV</t>
  </si>
  <si>
    <t>Práce a dodávky PSV</t>
  </si>
  <si>
    <t>721</t>
  </si>
  <si>
    <t>Zdravotechnika - vnitřní kanalizace</t>
  </si>
  <si>
    <t>38</t>
  </si>
  <si>
    <t>721173401</t>
  </si>
  <si>
    <t>Potrubí kanalizační plastové svodné systém KG DN 100</t>
  </si>
  <si>
    <t>638049665</t>
  </si>
  <si>
    <t>Potrubí z plastových trub KG Systém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</si>
  <si>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</si>
  <si>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"mezi žlabem a stávající šachtou" 1,2</t>
  </si>
  <si>
    <t>39</t>
  </si>
  <si>
    <t>72196111R</t>
  </si>
  <si>
    <t>Úprava stávající kanalizační šachty pro připojení potrubí od žlabu</t>
  </si>
  <si>
    <t>kpl</t>
  </si>
  <si>
    <t>757629361</t>
  </si>
  <si>
    <t>40</t>
  </si>
  <si>
    <t>998721101</t>
  </si>
  <si>
    <t>Přesun hmot tonážní pro vnitřní kanalizace v objektech v do 6 m</t>
  </si>
  <si>
    <t>-1813387660</t>
  </si>
  <si>
    <t>Přesun hmot pro vnitřní kanalizace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</si>
  <si>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</si>
  <si>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</si>
  <si>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</si>
  <si>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</si>
  <si>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</si>
  <si>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41</t>
  </si>
  <si>
    <t>012303000</t>
  </si>
  <si>
    <t>Geodetické práce po výstavbě</t>
  </si>
  <si>
    <t>Kč</t>
  </si>
  <si>
    <t>CS ÚRS 2014 01</t>
  </si>
  <si>
    <t>1024</t>
  </si>
  <si>
    <t>-1949605467</t>
  </si>
  <si>
    <t>Průzkumné, geodetické a projektové práce geodetické práce po výstavbě</t>
  </si>
  <si>
    <t>42</t>
  </si>
  <si>
    <t>013254000</t>
  </si>
  <si>
    <t>Dokumentace skutečného provedení stavby</t>
  </si>
  <si>
    <t>-498937923</t>
  </si>
  <si>
    <t>Průzkumné, geodetické a projektové práce projektové práce dokumentace stavby (výkresová a textová) skutečného provedení stavby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</si>
  <si>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</si>
  <si>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</si>
  <si>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</si>
  <si>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</si>
  <si>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</si>
  <si>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</si>
  <si>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</si>
  <si>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</si>
  <si>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</si>
  <si>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</si>
  <si>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</si>
  <si>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</si>
  <si>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</si>
  <si>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</si>
  <si>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</si>
  <si>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</si>
  <si>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</si>
  <si>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</si>
  <si>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</si>
  <si>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</si>
  <si>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</si>
  <si>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</si>
  <si>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</si>
  <si>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</si>
  <si>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</si>
  <si>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</si>
  <si>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</si>
  <si>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</si>
  <si>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</si>
  <si>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</si>
  <si>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</si>
  <si>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</si>
  <si>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</si>
  <si>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</si>
  <si>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</si>
  <si>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</si>
  <si>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</si>
  <si>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</si>
  <si>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</si>
  <si>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</si>
  <si>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</si>
  <si>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</si>
  <si>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</si>
  <si>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</si>
  <si>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</si>
  <si>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</si>
  <si>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</si>
  <si>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</si>
  <si>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</si>
  <si>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</si>
  <si>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</si>
  <si>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</si>
  <si>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</si>
  <si>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</si>
  <si>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</si>
  <si>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</si>
  <si>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</si>
  <si>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</si>
  <si>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</si>
  <si>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</si>
  <si>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</si>
  <si>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</si>
  <si>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</si>
  <si>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</si>
  <si>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</si>
  <si>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</si>
  <si>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</si>
  <si>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</si>
  <si>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</si>
  <si>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</si>
  <si>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</si>
  <si>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</si>
  <si>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</si>
  <si>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</si>
  <si>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</si>
  <si>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</si>
  <si>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</si>
  <si>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</si>
  <si>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</si>
  <si>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</si>
  <si>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</si>
  <si>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</si>
  <si>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</si>
  <si>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</si>
  <si>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</si>
  <si>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</si>
  <si>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</si>
  <si>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</si>
  <si>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</si>
  <si>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</si>
  <si>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</si>
  <si>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</si>
  <si>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</si>
  <si>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</si>
  <si>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</si>
  <si>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</si>
  <si>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</si>
  <si>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</si>
  <si>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</si>
  <si>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</si>
  <si>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</si>
  <si>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</si>
  <si>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</si>
  <si>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</si>
  <si>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</si>
  <si>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</si>
  <si>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</si>
  <si>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</si>
  <si>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</si>
  <si>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</si>
  <si>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</si>
  <si>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</si>
  <si>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</si>
  <si>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</si>
  <si>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</si>
  <si>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</si>
  <si>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</si>
  <si>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</si>
  <si>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</si>
  <si>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</si>
  <si>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</si>
  <si>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</si>
  <si>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</si>
  <si>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</si>
  <si>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</si>
  <si>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</si>
  <si>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</si>
  <si>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</si>
  <si>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</si>
  <si>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</si>
  <si>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</si>
  <si>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</si>
  <si>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</si>
  <si>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</si>
  <si>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</si>
  <si>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</si>
  <si>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</si>
  <si>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</si>
  <si>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</si>
  <si>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</si>
  <si>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</si>
  <si>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</si>
  <si>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</si>
  <si>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</si>
  <si>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</si>
  <si>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</si>
  <si>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</si>
  <si>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</si>
  <si>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</si>
  <si>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</si>
  <si>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</si>
  <si>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</si>
  <si>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</si>
  <si>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</si>
  <si>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</si>
  <si>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</si>
  <si>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</si>
  <si>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</si>
  <si>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</si>
  <si>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</si>
  <si>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</si>
  <si>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</si>
  <si>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</si>
  <si>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</si>
  <si>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</si>
  <si>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</si>
  <si>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</si>
  <si>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</si>
  <si>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</si>
  <si>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</si>
  <si>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</si>
  <si>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</si>
  <si>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</si>
  <si>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</si>
  <si>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</si>
  <si>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3.0</t>
  </si>
  <si>
    <t>ZAMOK</t>
  </si>
  <si>
    <t>False</t>
  </si>
  <si>
    <t>{BD0AD08B-F799-4267-AD99-13BA58F3A632}</t>
  </si>
  <si>
    <t>0,01</t>
  </si>
  <si>
    <t>21</t>
  </si>
  <si>
    <t>15</t>
  </si>
  <si>
    <t>REKAPITULACE STAVBY</t>
  </si>
  <si>
    <t>v ---  níže se nacházejí doplnkové a pomocné údaje k sestavám  --- v</t>
  </si>
  <si>
    <t>Návod na vyplnění</t>
  </si>
  <si>
    <t>0,001</t>
  </si>
  <si>
    <t>Kód:</t>
  </si>
  <si>
    <t>2015J-037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</si>
  <si>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</si>
  <si>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</si>
  <si>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ZŠ Dukelská v Kraslicích</t>
  </si>
  <si>
    <t>0,1</t>
  </si>
  <si>
    <t>KSO:</t>
  </si>
  <si>
    <t>CC-CZ:</t>
  </si>
  <si>
    <t>1</t>
  </si>
  <si>
    <t>Místo:</t>
  </si>
  <si>
    <t>Kraslice</t>
  </si>
  <si>
    <t>Datum:</t>
  </si>
  <si>
    <t>18.05.2015</t>
  </si>
  <si>
    <t>10</t>
  </si>
  <si>
    <t>100</t>
  </si>
  <si>
    <t>Zadavatel:</t>
  </si>
  <si>
    <t>IČ:</t>
  </si>
  <si>
    <t xml:space="preserve"> </t>
  </si>
  <si>
    <t>DIČ:</t>
  </si>
  <si>
    <t>Uchazeč:</t>
  </si>
  <si>
    <t>Vyplň údaj</t>
  </si>
  <si>
    <t>Projektant:</t>
  </si>
  <si>
    <t>p. Peška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</si>
  <si>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</si>
  <si>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</si>
  <si>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</si>
  <si>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</si>
  <si>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</si>
  <si>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</si>
  <si>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</si>
  <si>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</si>
  <si>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</si>
  <si>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</si>
  <si>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</si>
  <si>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</si>
  <si>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</si>
  <si>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</si>
  <si>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</si>
  <si>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</si>
  <si>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</si>
  <si>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</si>
  <si>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</si>
  <si>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</si>
  <si>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</si>
  <si>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</si>
  <si>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</si>
  <si>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</si>
  <si>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</si>
  <si>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</si>
  <si>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</si>
  <si>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</si>
  <si>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</si>
  <si>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</si>
  <si>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</si>
  <si>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</si>
  <si>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</si>
  <si>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</si>
  <si>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</si>
  <si>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</si>
  <si>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</si>
  <si>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</si>
  <si>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</si>
  <si>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</si>
  <si>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</si>
  <si>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Odstavná plocha pro osobní motor.vozidla pracovníků ZŠ</t>
  </si>
  <si>
    <t>STA</t>
  </si>
  <si>
    <t>{62860C5F-B2EA-44D3-A770-A2469DF52EC1}</t>
  </si>
  <si>
    <t>2</t>
  </si>
  <si>
    <t>Zpět na list:</t>
  </si>
  <si>
    <t>KRYCÍ LIST SOUPISU</t>
  </si>
  <si>
    <t>Objekt:</t>
  </si>
  <si>
    <t>SO - Odstavná plocha pro osobní motor.vozidla pracovníků ZŠ</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</si>
  <si>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</si>
  <si>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</si>
  <si>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</si>
  <si>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</si>
  <si>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</si>
  <si>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</si>
  <si>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</si>
  <si>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</si>
  <si>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t>
  </si>
  <si>
    <t xml:space="preserve">    9 - Ostatní konstrukce a práce-bourání</t>
  </si>
  <si>
    <t xml:space="preserve">    997 - Přesun sutě</t>
  </si>
  <si>
    <t xml:space="preserve">    998 - Přesun hmot</t>
  </si>
  <si>
    <t>PSV - Práce a dodávky PSV</t>
  </si>
  <si>
    <t xml:space="preserve">    721 - Zdravotechnika - vnitřní kanalizace</t>
  </si>
  <si>
    <t>VRN - Vedlejší rozpočtové náklady</t>
  </si>
  <si>
    <t xml:space="preserve">    VRN1 - Průzkumné, geodetické a projektové práce</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</si>
  <si>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</si>
  <si>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</si>
  <si>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</si>
  <si>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</si>
  <si>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</si>
  <si>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</si>
  <si>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</si>
  <si>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</si>
  <si>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</si>
  <si>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</si>
  <si>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</si>
  <si>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</si>
  <si>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</si>
  <si>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</si>
  <si>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</si>
  <si>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</si>
  <si>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</si>
  <si>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</si>
  <si>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</si>
  <si>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</si>
  <si>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112101121</t>
  </si>
  <si>
    <t>Kácení stromů jehličnatých D kmene do 300 mm</t>
  </si>
  <si>
    <t>kus</t>
  </si>
  <si>
    <t>CS ÚRS 2015 01</t>
  </si>
  <si>
    <t>4</t>
  </si>
  <si>
    <t>-2030747940</t>
  </si>
  <si>
    <t>PP</t>
  </si>
  <si>
    <t>Kácení stromů s odřezáním kmene a s odvětvením jehličnatých bez odkornění, kmene průměru přes 100 do 300 mm</t>
  </si>
  <si>
    <t>PSC</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</si>
  <si>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t>
  </si>
  <si>
    <t>112201101</t>
  </si>
  <si>
    <t>Odstranění pařezů D do 300 mm</t>
  </si>
  <si>
    <t>914258740</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</si>
  <si>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</si>
  <si>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</si>
  <si>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</si>
  <si>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113201112</t>
  </si>
  <si>
    <t>Vytrhání obrub silničních ležatých</t>
  </si>
  <si>
    <t>m</t>
  </si>
  <si>
    <t>-596782342</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</si>
  <si>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</si>
  <si>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</si>
  <si>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122201101</t>
  </si>
  <si>
    <t>Odkopávky a prokopávky nezapažené v hornině tř. 3 objem do 100 m3</t>
  </si>
  <si>
    <t>m3</t>
  </si>
  <si>
    <t>312962425</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</si>
  <si>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</si>
  <si>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</si>
  <si>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</si>
  <si>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(18,0+19,5)/2*5,9*0,3</t>
  </si>
  <si>
    <t>5</t>
  </si>
  <si>
    <t>122201109</t>
  </si>
  <si>
    <t>Příplatek za lepivost u odkopávek v hornině tř. 1 až 3</t>
  </si>
  <si>
    <t>17801470</t>
  </si>
  <si>
    <t>Odkopávky a prokopávky nezapažené s přehozením výkopku na vzdálenost do 3 m nebo s naložením na dopravní prostředek v hornině tř. 3 Příplatek k cenám za lepivost horniny tř. 3</t>
  </si>
  <si>
    <t>6</t>
  </si>
  <si>
    <t>132201101</t>
  </si>
  <si>
    <t>Hloubení rýh š do 600 mm v hornině tř. 3 objemu do 100 m3</t>
  </si>
  <si>
    <t>1249165181</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</si>
  <si>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</si>
  <si>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</si>
  <si>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xml:space="preserve">"pro odvodnění" 0,6*1,0*0,6 </t>
  </si>
  <si>
    <t>7</t>
  </si>
  <si>
    <t>132201109</t>
  </si>
  <si>
    <t>Příplatek za lepivost k hloubení rýh š do 600 mm v hornině tř. 3</t>
  </si>
  <si>
    <t>1619283638</t>
  </si>
  <si>
    <t>Hloubení zapažených i nezapažených rýh šířky do 600 mm s urovnáním dna do předepsaného profilu a spádu v hornině tř. 3 Příplatek k cenám za lepivost horniny tř. 3</t>
  </si>
  <si>
    <t>8</t>
  </si>
  <si>
    <t>162301405</t>
  </si>
  <si>
    <t>Vodorovné přemístění větví stromů jehličnatých do 5 km D kmene do 300 mm</t>
  </si>
  <si>
    <t>-536934384</t>
  </si>
  <si>
    <t>Vodorovné přemístění větví, kmenů nebo pařezů s naložením, složením a dopravou do 5000 m větví stromů jehličnatých, průměru kmene přes 100 do 300 mm</t>
  </si>
  <si>
    <t xml:space="preserve">Poznámka k souboru cen:
1. Průměr kmene i pařezu se měří v místě řezu. 2. Měrná jednotka je 1 strom. </t>
  </si>
  <si>
    <t>10*16</t>
  </si>
  <si>
    <t>9</t>
  </si>
  <si>
    <t>162301415</t>
  </si>
  <si>
    <t>Vodorovné přemístění kmenů stromů jehličnatých do 5 km D kmene do 300 mm</t>
  </si>
  <si>
    <t>-1620212102</t>
  </si>
  <si>
    <t>Vodorovné přemístění větví, kmenů nebo pařezů s naložením, složením a dopravou do 5000 m kmenů stromů jehličnatých, průměru přes 100 do 300 mm</t>
  </si>
  <si>
    <t>162301421</t>
  </si>
  <si>
    <t>Vodorovné přemístění pařezů do 5 km D do 300 mm</t>
  </si>
  <si>
    <t>-258560116</t>
  </si>
  <si>
    <t>Vodorovné přemístění větví, kmenů nebo pařezů s naložením, složením a dopravou do 5000 m pařezů kmenů, průměru přes 100 do 300 mm</t>
  </si>
  <si>
    <t>11</t>
  </si>
  <si>
    <t>162601102</t>
  </si>
  <si>
    <t>Vodorovné přemístění do 5000 m výkopku/sypaniny z horniny tř. 1 až 4</t>
  </si>
  <si>
    <t>-2066348080</t>
  </si>
  <si>
    <t>Vodorovné přemístění výkopku nebo sypaniny po suchu na obvyklém dopravním prostředku, bez naložení výkopku, avšak se složením bez rozhrnutí z horniny tř. 1 až 4 na vzdálenost přes 4 000 do 5 000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</si>
  <si>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</si>
  <si>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"odkopávka" (18,0+19,5)/2*5,9*0,3</t>
  </si>
  <si>
    <t xml:space="preserve">" zásyp kolem plochy a kanalizace" </t>
  </si>
  <si>
    <t>-((18,0+19,5+2*5,9)*0,3*0,1+0,6*1,0*0,2)</t>
  </si>
  <si>
    <t xml:space="preserve">"zemina pro úpravu terénu" </t>
  </si>
  <si>
    <t>-(18,0+19,5+2*5,9)*0,3*0,15</t>
  </si>
  <si>
    <t>12</t>
  </si>
  <si>
    <t>171201201</t>
  </si>
  <si>
    <t>Uložení sypaniny na skládky</t>
  </si>
  <si>
    <t>625295571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</si>
  <si>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</si>
  <si>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13</t>
  </si>
  <si>
    <t>171201211</t>
  </si>
  <si>
    <t>Poplatek za uložení odpadu ze sypaniny na skládce (skládkovné)</t>
  </si>
  <si>
    <t>t</t>
  </si>
  <si>
    <t>1957973627</t>
  </si>
  <si>
    <t>Uložení sypaniny poplatek za uložení sypaniny na skládce ( skládkovné )</t>
  </si>
  <si>
    <t>"odkopávka" (18,0+19,5)/2*5,9*0,3*2</t>
  </si>
  <si>
    <t xml:space="preserve">"pro odvodnění" 0,6*1,0*0,6*2 </t>
  </si>
  <si>
    <t>-((18,0+19,5+2*5,9)*0,3*0,1+0,6*1,0*0,2)*2</t>
  </si>
  <si>
    <t>-(18,0+19,5+2*5,9)*0,3*0,15*2</t>
  </si>
  <si>
    <t>14</t>
  </si>
  <si>
    <t>174101101</t>
  </si>
  <si>
    <t>Zásyp jam, šachet rýh nebo kolem objektů sypaninou se zhutněním</t>
  </si>
  <si>
    <t>1071782974</t>
  </si>
  <si>
    <t>Zásyp sypaninou z jakékoliv horniny s uložením výkopku ve vrstvách se zhutněním jam, šachet, rýh nebo kolem objektů v těchto vykopávkách</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</si>
</sst>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EUR&quot;;\-#,##0\ &quot;EUR&quot;"/>
    <numFmt numFmtId="170" formatCode="#,##0\ &quot;EUR&quot;;[Red]\-#,##0\ &quot;EUR&quot;"/>
    <numFmt numFmtId="171" formatCode="#,##0.00\ &quot;EUR&quot;;\-#,##0.00\ &quot;EUR&quot;"/>
    <numFmt numFmtId="172" formatCode="#,##0.00\ &quot;EUR&quot;;[Red]\-#,##0.00\ &quot;EUR&quot;"/>
    <numFmt numFmtId="173" formatCode="_-* #,##0\ &quot;EUR&quot;_-;\-* #,##0\ &quot;EUR&quot;_-;_-* &quot;-&quot;\ &quot;EUR&quot;_-;_-@_-"/>
    <numFmt numFmtId="174" formatCode="_-* #,##0\ _E_U_R_-;\-* #,##0\ _E_U_R_-;_-* &quot;-&quot;\ _E_U_R_-;_-@_-"/>
    <numFmt numFmtId="175" formatCode="_-* #,##0.00\ &quot;EUR&quot;_-;\-* #,##0.00\ &quot;EUR&quot;_-;_-* &quot;-&quot;??\ &quot;EUR&quot;_-;_-@_-"/>
    <numFmt numFmtId="176" formatCode="_-* #,##0.00\ _E_U_R_-;\-* #,##0.00\ _E_U_R_-;_-* &quot;-&quot;??\ _E_U_R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5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20"/>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8"/>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33" fillId="0" borderId="0" applyNumberFormat="0" applyFill="0" applyBorder="0" applyAlignment="0" applyProtection="0"/>
    <xf numFmtId="0" fontId="40"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7" borderId="8" applyNumberFormat="0" applyAlignment="0" applyProtection="0"/>
    <xf numFmtId="0" fontId="50" fillId="19" borderId="8" applyNumberFormat="0" applyAlignment="0" applyProtection="0"/>
    <xf numFmtId="0" fontId="51" fillId="19" borderId="9" applyNumberFormat="0" applyAlignment="0" applyProtection="0"/>
    <xf numFmtId="0" fontId="52" fillId="0" borderId="0" applyNumberFormat="0" applyFill="0" applyBorder="0" applyAlignment="0" applyProtection="0"/>
    <xf numFmtId="0" fontId="53" fillId="3"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cellStyleXfs>
  <cellXfs count="324">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0" fillId="0" borderId="14" xfId="0" applyBorder="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0" xfId="0"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14" xfId="0"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164" fontId="9" fillId="19" borderId="18" xfId="0" applyFont="1" applyFill="1" applyBorder="1" applyAlignment="1">
      <alignment horizontal="right"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7" fillId="19"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9" fillId="0" borderId="0" xfId="0" applyFont="1" applyAlignment="1">
      <alignment horizontal="center" vertical="center"/>
    </xf>
    <xf numFmtId="164" fontId="13" fillId="0" borderId="25"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4"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0" fontId="16" fillId="0" borderId="13" xfId="0" applyFont="1" applyBorder="1" applyAlignment="1">
      <alignment horizontal="left" vertical="center"/>
    </xf>
    <xf numFmtId="164" fontId="20" fillId="0" borderId="31" xfId="0" applyFont="1" applyBorder="1" applyAlignment="1">
      <alignment horizontal="right" vertical="center"/>
    </xf>
    <xf numFmtId="164" fontId="20" fillId="0" borderId="32" xfId="0" applyFont="1" applyBorder="1" applyAlignment="1">
      <alignment horizontal="right" vertical="center"/>
    </xf>
    <xf numFmtId="167" fontId="20" fillId="0" borderId="32" xfId="0" applyFont="1" applyBorder="1" applyAlignment="1">
      <alignment horizontal="right" vertical="center"/>
    </xf>
    <xf numFmtId="164" fontId="20" fillId="0" borderId="33" xfId="0" applyFont="1" applyBorder="1" applyAlignment="1">
      <alignment horizontal="right" vertical="center"/>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64" fontId="11" fillId="0" borderId="0" xfId="0" applyFont="1" applyAlignment="1">
      <alignment horizontal="right" vertical="center"/>
    </xf>
    <xf numFmtId="165" fontId="11" fillId="0" borderId="0" xfId="0" applyFont="1" applyAlignment="1">
      <alignment horizontal="right" vertical="center"/>
    </xf>
    <xf numFmtId="0" fontId="9" fillId="19" borderId="18" xfId="0" applyFont="1" applyFill="1" applyBorder="1" applyAlignment="1">
      <alignment horizontal="right" vertical="center"/>
    </xf>
    <xf numFmtId="0" fontId="0" fillId="19" borderId="18" xfId="0" applyFill="1" applyBorder="1" applyAlignment="1">
      <alignment horizontal="left" vertical="center"/>
    </xf>
    <xf numFmtId="0" fontId="0" fillId="19" borderId="35" xfId="0" applyFill="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19" borderId="0" xfId="0" applyFont="1" applyFill="1" applyAlignment="1">
      <alignment horizontal="left" vertical="center"/>
    </xf>
    <xf numFmtId="0" fontId="0" fillId="19" borderId="0" xfId="0" applyFill="1" applyAlignment="1">
      <alignment horizontal="left" vertical="center"/>
    </xf>
    <xf numFmtId="0" fontId="7" fillId="19" borderId="0" xfId="0" applyFont="1" applyFill="1" applyAlignment="1">
      <alignment horizontal="righ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32" xfId="0" applyFont="1" applyBorder="1" applyAlignment="1">
      <alignment horizontal="left" vertical="center"/>
    </xf>
    <xf numFmtId="0" fontId="21" fillId="0" borderId="32" xfId="0" applyFont="1" applyBorder="1" applyAlignment="1">
      <alignment horizontal="left" vertical="center"/>
    </xf>
    <xf numFmtId="164" fontId="21" fillId="0" borderId="32" xfId="0" applyFont="1" applyBorder="1" applyAlignment="1">
      <alignment horizontal="right" vertical="center"/>
    </xf>
    <xf numFmtId="0" fontId="21" fillId="0" borderId="14" xfId="0" applyFont="1" applyBorder="1" applyAlignment="1">
      <alignment horizontal="left" vertical="center"/>
    </xf>
    <xf numFmtId="0" fontId="22" fillId="0" borderId="0" xfId="0" applyFont="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32" xfId="0" applyFont="1" applyBorder="1" applyAlignment="1">
      <alignment horizontal="left" vertical="center"/>
    </xf>
    <xf numFmtId="0" fontId="23" fillId="0" borderId="32" xfId="0" applyFont="1" applyBorder="1" applyAlignment="1">
      <alignment horizontal="left" vertical="center"/>
    </xf>
    <xf numFmtId="164" fontId="23" fillId="0" borderId="32" xfId="0" applyFont="1" applyBorder="1" applyAlignment="1">
      <alignment horizontal="right" vertical="center"/>
    </xf>
    <xf numFmtId="0" fontId="23"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19" borderId="27"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9" xfId="0" applyFont="1" applyFill="1" applyBorder="1" applyAlignment="1">
      <alignment horizontal="center" vertical="center" wrapText="1"/>
    </xf>
    <xf numFmtId="0" fontId="0" fillId="0" borderId="13" xfId="0" applyBorder="1" applyAlignment="1">
      <alignment horizontal="center" vertical="center" wrapText="1"/>
    </xf>
    <xf numFmtId="164" fontId="14" fillId="0" borderId="0" xfId="0" applyFont="1" applyAlignment="1">
      <alignment horizontal="right"/>
    </xf>
    <xf numFmtId="167" fontId="24" fillId="0" borderId="22" xfId="0" applyFont="1" applyBorder="1" applyAlignment="1">
      <alignment horizontal="right"/>
    </xf>
    <xf numFmtId="167" fontId="24" fillId="0" borderId="23" xfId="0" applyFont="1" applyBorder="1" applyAlignment="1">
      <alignment horizontal="right"/>
    </xf>
    <xf numFmtId="164" fontId="25" fillId="0" borderId="0" xfId="0" applyFont="1" applyAlignment="1">
      <alignment horizontal="right" vertical="center"/>
    </xf>
    <xf numFmtId="0" fontId="0" fillId="0" borderId="0" xfId="0" applyFont="1" applyAlignment="1">
      <alignment horizontal="left"/>
    </xf>
    <xf numFmtId="0" fontId="26" fillId="0" borderId="13" xfId="0" applyBorder="1" applyAlignment="1">
      <alignment horizontal="left"/>
    </xf>
    <xf numFmtId="0" fontId="26" fillId="0" borderId="0" xfId="0" applyAlignment="1">
      <alignment horizontal="left"/>
    </xf>
    <xf numFmtId="0" fontId="26" fillId="0" borderId="0" xfId="0" applyFont="1" applyAlignment="1">
      <alignment horizontal="left"/>
    </xf>
    <xf numFmtId="0" fontId="21" fillId="0" borderId="0" xfId="0" applyFont="1" applyAlignment="1">
      <alignment horizontal="left"/>
    </xf>
    <xf numFmtId="164" fontId="21" fillId="0" borderId="0" xfId="0" applyFont="1" applyAlignment="1">
      <alignment horizontal="right"/>
    </xf>
    <xf numFmtId="0" fontId="26" fillId="0" borderId="13" xfId="0" applyBorder="1" applyAlignment="1">
      <alignment horizontal="left"/>
    </xf>
    <xf numFmtId="0" fontId="26" fillId="0" borderId="25" xfId="0" applyBorder="1" applyAlignment="1">
      <alignment horizontal="left"/>
    </xf>
    <xf numFmtId="167" fontId="26" fillId="0" borderId="0" xfId="0" applyFont="1" applyAlignment="1">
      <alignment horizontal="right"/>
    </xf>
    <xf numFmtId="167" fontId="26" fillId="0" borderId="24" xfId="0" applyFont="1" applyBorder="1" applyAlignment="1">
      <alignment horizontal="right"/>
    </xf>
    <xf numFmtId="0" fontId="26" fillId="0" borderId="0" xfId="0" applyFont="1" applyAlignment="1">
      <alignment horizontal="left"/>
    </xf>
    <xf numFmtId="164" fontId="26" fillId="0" borderId="0" xfId="0" applyFont="1" applyAlignment="1">
      <alignment horizontal="right" vertical="center"/>
    </xf>
    <xf numFmtId="0" fontId="23" fillId="0" borderId="0" xfId="0" applyFont="1" applyAlignment="1">
      <alignment horizontal="left"/>
    </xf>
    <xf numFmtId="164" fontId="23" fillId="0" borderId="0" xfId="0" applyFont="1" applyAlignment="1">
      <alignment horizontal="right"/>
    </xf>
    <xf numFmtId="0" fontId="0" fillId="0" borderId="36" xfId="0" applyFont="1" applyBorder="1" applyAlignment="1">
      <alignment horizontal="center" vertical="center"/>
    </xf>
    <xf numFmtId="49" fontId="0"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Font="1" applyBorder="1" applyAlignment="1">
      <alignment horizontal="right" vertical="center"/>
    </xf>
    <xf numFmtId="164" fontId="0" fillId="18" borderId="36" xfId="0" applyFont="1" applyFill="1" applyBorder="1" applyAlignment="1">
      <alignment horizontal="right" vertical="center"/>
    </xf>
    <xf numFmtId="164" fontId="0" fillId="0" borderId="36" xfId="0" applyFont="1" applyBorder="1" applyAlignment="1">
      <alignment horizontal="right" vertical="center"/>
    </xf>
    <xf numFmtId="0" fontId="11" fillId="18"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4" xfId="0" applyFont="1" applyBorder="1" applyAlignment="1">
      <alignment horizontal="right" vertical="center"/>
    </xf>
    <xf numFmtId="164" fontId="0" fillId="0" borderId="0" xfId="0" applyFont="1" applyAlignment="1">
      <alignment horizontal="right"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top" wrapText="1"/>
    </xf>
    <xf numFmtId="0" fontId="30" fillId="0" borderId="13" xfId="0" applyBorder="1" applyAlignment="1">
      <alignment horizontal="left" vertical="center"/>
    </xf>
    <xf numFmtId="0" fontId="30" fillId="0" borderId="0" xfId="0"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168" fontId="30" fillId="0" borderId="0" xfId="0" applyFont="1" applyAlignment="1">
      <alignment horizontal="right" vertical="center"/>
    </xf>
    <xf numFmtId="0" fontId="30" fillId="0" borderId="13" xfId="0" applyBorder="1" applyAlignment="1">
      <alignment horizontal="left" vertical="center"/>
    </xf>
    <xf numFmtId="0" fontId="30" fillId="0" borderId="25" xfId="0" applyBorder="1" applyAlignment="1">
      <alignment horizontal="left" vertical="center"/>
    </xf>
    <xf numFmtId="0" fontId="30" fillId="0" borderId="24" xfId="0" applyBorder="1" applyAlignment="1">
      <alignment horizontal="left" vertical="center"/>
    </xf>
    <xf numFmtId="0" fontId="30" fillId="0" borderId="0" xfId="0" applyFont="1" applyAlignment="1">
      <alignment horizontal="left" vertical="center"/>
    </xf>
    <xf numFmtId="0" fontId="30" fillId="0" borderId="0" xfId="0" applyAlignment="1">
      <alignment horizontal="left" vertical="center"/>
    </xf>
    <xf numFmtId="0" fontId="31" fillId="0" borderId="13" xfId="0" applyBorder="1" applyAlignment="1">
      <alignment horizontal="left" vertical="center"/>
    </xf>
    <xf numFmtId="0" fontId="31" fillId="0" borderId="0" xfId="0"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13" xfId="0" applyBorder="1" applyAlignment="1">
      <alignment horizontal="left" vertical="center"/>
    </xf>
    <xf numFmtId="0" fontId="31" fillId="0" borderId="25" xfId="0" applyBorder="1" applyAlignment="1">
      <alignment horizontal="left" vertical="center"/>
    </xf>
    <xf numFmtId="0" fontId="31" fillId="0" borderId="24" xfId="0" applyBorder="1" applyAlignment="1">
      <alignment horizontal="left" vertical="center"/>
    </xf>
    <xf numFmtId="0" fontId="31" fillId="0" borderId="0" xfId="0" applyFont="1" applyAlignment="1">
      <alignment horizontal="left" vertical="center"/>
    </xf>
    <xf numFmtId="0" fontId="31" fillId="0" borderId="0" xfId="0" applyAlignment="1">
      <alignment horizontal="left" vertical="center"/>
    </xf>
    <xf numFmtId="0" fontId="32" fillId="0" borderId="36" xfId="0" applyFont="1" applyBorder="1" applyAlignment="1">
      <alignment horizontal="center" vertical="center"/>
    </xf>
    <xf numFmtId="49" fontId="32" fillId="0" borderId="36" xfId="0" applyFont="1" applyBorder="1" applyAlignment="1">
      <alignment horizontal="left" vertical="center" wrapText="1"/>
    </xf>
    <xf numFmtId="0" fontId="32" fillId="0" borderId="36" xfId="0" applyFont="1" applyBorder="1" applyAlignment="1">
      <alignment horizontal="left" vertical="center" wrapText="1"/>
    </xf>
    <xf numFmtId="0" fontId="32" fillId="0" borderId="36" xfId="0" applyFont="1" applyBorder="1" applyAlignment="1">
      <alignment horizontal="center" vertical="center" wrapText="1"/>
    </xf>
    <xf numFmtId="168" fontId="32" fillId="0" borderId="36" xfId="0" applyFont="1" applyBorder="1" applyAlignment="1">
      <alignment horizontal="right" vertical="center"/>
    </xf>
    <xf numFmtId="164" fontId="32" fillId="18" borderId="36" xfId="0" applyFont="1" applyFill="1" applyBorder="1" applyAlignment="1">
      <alignment horizontal="right" vertical="center"/>
    </xf>
    <xf numFmtId="164" fontId="32" fillId="0" borderId="36" xfId="0" applyFont="1" applyBorder="1" applyAlignment="1">
      <alignment horizontal="right" vertical="center"/>
    </xf>
    <xf numFmtId="0" fontId="32" fillId="0" borderId="13" xfId="0" applyFont="1" applyBorder="1" applyAlignment="1">
      <alignment horizontal="left" vertical="center"/>
    </xf>
    <xf numFmtId="0" fontId="32" fillId="18" borderId="36" xfId="0" applyFont="1" applyFill="1" applyBorder="1" applyAlignment="1">
      <alignment horizontal="left" vertical="center" wrapText="1"/>
    </xf>
    <xf numFmtId="0" fontId="32" fillId="0" borderId="0" xfId="0" applyFont="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top"/>
    </xf>
    <xf numFmtId="0" fontId="9" fillId="0" borderId="0" xfId="0" applyFont="1" applyAlignment="1">
      <alignment horizontal="left" vertical="top" wrapText="1"/>
    </xf>
    <xf numFmtId="49" fontId="7" fillId="18" borderId="0" xfId="0" applyFont="1" applyFill="1" applyAlignment="1">
      <alignment horizontal="left" vertical="top"/>
    </xf>
    <xf numFmtId="0" fontId="7"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0" fillId="0" borderId="0" xfId="0" applyAlignment="1">
      <alignment horizontal="left" vertical="center"/>
    </xf>
    <xf numFmtId="165" fontId="11" fillId="0" borderId="0" xfId="0" applyAlignment="1">
      <alignment horizontal="center" vertical="center"/>
    </xf>
    <xf numFmtId="0" fontId="11" fillId="0" borderId="0" xfId="0" applyAlignment="1">
      <alignment horizontal="left" vertical="center"/>
    </xf>
    <xf numFmtId="164" fontId="8" fillId="0" borderId="0" xfId="0" applyFont="1" applyAlignment="1">
      <alignment horizontal="right" vertical="center"/>
    </xf>
    <xf numFmtId="0" fontId="9" fillId="19" borderId="18" xfId="0" applyFont="1" applyFill="1" applyBorder="1" applyAlignment="1">
      <alignment horizontal="left" vertical="center"/>
    </xf>
    <xf numFmtId="0" fontId="0" fillId="19" borderId="18" xfId="0" applyFill="1" applyBorder="1" applyAlignment="1">
      <alignment horizontal="left" vertical="center"/>
    </xf>
    <xf numFmtId="164" fontId="9" fillId="19" borderId="18" xfId="0" applyFont="1" applyFill="1" applyBorder="1" applyAlignment="1">
      <alignment horizontal="right" vertical="center"/>
    </xf>
    <xf numFmtId="0" fontId="0" fillId="19" borderId="26"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166" fontId="7" fillId="0" borderId="0" xfId="0" applyFont="1" applyAlignment="1">
      <alignment horizontal="left" vertical="top"/>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18" xfId="0" applyFont="1" applyFill="1" applyBorder="1" applyAlignment="1">
      <alignment horizontal="right" vertical="center"/>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wrapText="1"/>
    </xf>
    <xf numFmtId="0" fontId="33" fillId="17" borderId="0" xfId="36" applyFill="1" applyAlignment="1">
      <alignment horizontal="left" vertical="top"/>
    </xf>
    <xf numFmtId="0" fontId="34" fillId="0" borderId="0" xfId="36" applyFont="1" applyAlignment="1">
      <alignment horizontal="center" vertical="center"/>
    </xf>
    <xf numFmtId="0" fontId="22" fillId="17" borderId="0" xfId="0" applyFont="1" applyFill="1" applyAlignment="1">
      <alignment horizontal="left" vertical="center"/>
    </xf>
    <xf numFmtId="0" fontId="2" fillId="17" borderId="0" xfId="0" applyFont="1" applyFill="1" applyAlignment="1">
      <alignment horizontal="left" vertical="center"/>
    </xf>
    <xf numFmtId="0" fontId="35" fillId="17" borderId="0" xfId="36" applyFont="1" applyFill="1" applyAlignment="1">
      <alignment horizontal="left" vertical="center"/>
    </xf>
    <xf numFmtId="0" fontId="1" fillId="17" borderId="0" xfId="0" applyFont="1" applyFill="1" applyAlignment="1" applyProtection="1">
      <alignment horizontal="left" vertical="center"/>
      <protection/>
    </xf>
    <xf numFmtId="0" fontId="22"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5" fillId="17" borderId="0" xfId="36" applyFont="1" applyFill="1" applyAlignment="1" applyProtection="1">
      <alignment horizontal="left" vertical="center"/>
      <protection/>
    </xf>
    <xf numFmtId="0" fontId="35" fillId="17" borderId="0" xfId="36" applyFont="1" applyFill="1" applyAlignment="1">
      <alignment horizontal="left" vertical="center"/>
    </xf>
    <xf numFmtId="0" fontId="0" fillId="0" borderId="0" xfId="0" applyAlignment="1">
      <alignment vertical="top"/>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EAEF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5" t="s">
        <v>360</v>
      </c>
      <c r="B1" s="236"/>
      <c r="C1" s="236"/>
      <c r="D1" s="237" t="s">
        <v>361</v>
      </c>
      <c r="E1" s="236"/>
      <c r="F1" s="236"/>
      <c r="G1" s="236"/>
      <c r="H1" s="236"/>
      <c r="I1" s="236"/>
      <c r="J1" s="236"/>
      <c r="K1" s="238" t="s">
        <v>187</v>
      </c>
      <c r="L1" s="238"/>
      <c r="M1" s="238"/>
      <c r="N1" s="238"/>
      <c r="O1" s="238"/>
      <c r="P1" s="238"/>
      <c r="Q1" s="238"/>
      <c r="R1" s="238"/>
      <c r="S1" s="238"/>
      <c r="T1" s="236"/>
      <c r="U1" s="236"/>
      <c r="V1" s="236"/>
      <c r="W1" s="238" t="s">
        <v>188</v>
      </c>
      <c r="X1" s="238"/>
      <c r="Y1" s="238"/>
      <c r="Z1" s="238"/>
      <c r="AA1" s="238"/>
      <c r="AB1" s="238"/>
      <c r="AC1" s="238"/>
      <c r="AD1" s="238"/>
      <c r="AE1" s="238"/>
      <c r="AF1" s="238"/>
      <c r="AG1" s="238"/>
      <c r="AH1" s="238"/>
      <c r="AI1" s="230"/>
      <c r="AJ1" s="5"/>
      <c r="AK1" s="5"/>
      <c r="AL1" s="5"/>
      <c r="AM1" s="5"/>
      <c r="AN1" s="5"/>
      <c r="AO1" s="5"/>
      <c r="AP1" s="5"/>
      <c r="AQ1" s="5"/>
      <c r="AR1" s="5"/>
      <c r="AS1" s="5"/>
      <c r="AT1" s="5"/>
      <c r="AU1" s="5"/>
      <c r="AV1" s="5"/>
      <c r="AW1" s="5"/>
      <c r="AX1" s="5"/>
      <c r="AY1" s="5"/>
      <c r="AZ1" s="5"/>
      <c r="BA1" s="4" t="s">
        <v>362</v>
      </c>
      <c r="BB1" s="4" t="s">
        <v>363</v>
      </c>
      <c r="BC1" s="5"/>
      <c r="BD1" s="5"/>
      <c r="BE1" s="5"/>
      <c r="BF1" s="5"/>
      <c r="BG1" s="5"/>
      <c r="BH1" s="5"/>
      <c r="BI1" s="5"/>
      <c r="BJ1" s="5"/>
      <c r="BK1" s="5"/>
      <c r="BL1" s="5"/>
      <c r="BM1" s="5"/>
      <c r="BN1" s="5"/>
      <c r="BO1" s="5"/>
      <c r="BP1" s="5"/>
      <c r="BQ1" s="5"/>
      <c r="BR1" s="5"/>
      <c r="BS1" s="5"/>
      <c r="BT1" s="4" t="s">
        <v>364</v>
      </c>
      <c r="BU1" s="4" t="s">
        <v>364</v>
      </c>
      <c r="BV1" s="4" t="s">
        <v>365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27"/>
      <c r="AS2" s="192"/>
      <c r="AT2" s="192"/>
      <c r="AU2" s="192"/>
      <c r="AV2" s="192"/>
      <c r="AW2" s="192"/>
      <c r="AX2" s="192"/>
      <c r="AY2" s="192"/>
      <c r="AZ2" s="192"/>
      <c r="BA2" s="192"/>
      <c r="BB2" s="192"/>
      <c r="BC2" s="192"/>
      <c r="BD2" s="192"/>
      <c r="BE2" s="192"/>
      <c r="BS2" s="6" t="s">
        <v>366</v>
      </c>
      <c r="BT2" s="6" t="s">
        <v>367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366</v>
      </c>
      <c r="BT3" s="6" t="s">
        <v>368</v>
      </c>
    </row>
    <row r="4" spans="2:71" s="2" customFormat="1" ht="37.5" customHeight="1">
      <c r="B4" s="10"/>
      <c r="C4" s="11"/>
      <c r="D4" s="12" t="s">
        <v>369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370</v>
      </c>
      <c r="BE4" s="15" t="s">
        <v>371</v>
      </c>
      <c r="BS4" s="6" t="s">
        <v>372</v>
      </c>
    </row>
    <row r="5" spans="2:71" s="2" customFormat="1" ht="15" customHeight="1">
      <c r="B5" s="10"/>
      <c r="C5" s="11"/>
      <c r="D5" s="16" t="s">
        <v>373</v>
      </c>
      <c r="E5" s="11"/>
      <c r="F5" s="11"/>
      <c r="G5" s="11"/>
      <c r="H5" s="11"/>
      <c r="I5" s="11"/>
      <c r="J5" s="11"/>
      <c r="K5" s="195" t="s">
        <v>374</v>
      </c>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1"/>
      <c r="AQ5" s="13"/>
      <c r="BE5" s="191" t="s">
        <v>375</v>
      </c>
      <c r="BS5" s="6" t="s">
        <v>366</v>
      </c>
    </row>
    <row r="6" spans="2:71" s="2" customFormat="1" ht="37.5" customHeight="1">
      <c r="B6" s="10"/>
      <c r="C6" s="11"/>
      <c r="D6" s="18" t="s">
        <v>376</v>
      </c>
      <c r="E6" s="11"/>
      <c r="F6" s="11"/>
      <c r="G6" s="11"/>
      <c r="H6" s="11"/>
      <c r="I6" s="11"/>
      <c r="J6" s="11"/>
      <c r="K6" s="197" t="s">
        <v>377</v>
      </c>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1"/>
      <c r="AQ6" s="13"/>
      <c r="BE6" s="192"/>
      <c r="BS6" s="6" t="s">
        <v>378</v>
      </c>
    </row>
    <row r="7" spans="2:71" s="2" customFormat="1" ht="15" customHeight="1">
      <c r="B7" s="10"/>
      <c r="C7" s="11"/>
      <c r="D7" s="19" t="s">
        <v>379</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380</v>
      </c>
      <c r="AL7" s="11"/>
      <c r="AM7" s="11"/>
      <c r="AN7" s="17"/>
      <c r="AO7" s="11"/>
      <c r="AP7" s="11"/>
      <c r="AQ7" s="13"/>
      <c r="BE7" s="192"/>
      <c r="BS7" s="6" t="s">
        <v>381</v>
      </c>
    </row>
    <row r="8" spans="2:71" s="2" customFormat="1" ht="15" customHeight="1">
      <c r="B8" s="10"/>
      <c r="C8" s="11"/>
      <c r="D8" s="19" t="s">
        <v>382</v>
      </c>
      <c r="E8" s="11"/>
      <c r="F8" s="11"/>
      <c r="G8" s="11"/>
      <c r="H8" s="11"/>
      <c r="I8" s="11"/>
      <c r="J8" s="11"/>
      <c r="K8" s="17" t="s">
        <v>383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384</v>
      </c>
      <c r="AL8" s="11"/>
      <c r="AM8" s="11"/>
      <c r="AN8" s="20" t="s">
        <v>385</v>
      </c>
      <c r="AO8" s="11"/>
      <c r="AP8" s="11"/>
      <c r="AQ8" s="13"/>
      <c r="BE8" s="192"/>
      <c r="BS8" s="6" t="s">
        <v>386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2"/>
      <c r="BS9" s="6" t="s">
        <v>387</v>
      </c>
    </row>
    <row r="10" spans="2:71" s="2" customFormat="1" ht="15" customHeight="1">
      <c r="B10" s="10"/>
      <c r="C10" s="11"/>
      <c r="D10" s="19" t="s">
        <v>388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389</v>
      </c>
      <c r="AL10" s="11"/>
      <c r="AM10" s="11"/>
      <c r="AN10" s="17"/>
      <c r="AO10" s="11"/>
      <c r="AP10" s="11"/>
      <c r="AQ10" s="13"/>
      <c r="BE10" s="192"/>
      <c r="BS10" s="6" t="s">
        <v>378</v>
      </c>
    </row>
    <row r="11" spans="2:71" s="2" customFormat="1" ht="19.5" customHeight="1">
      <c r="B11" s="10"/>
      <c r="C11" s="11"/>
      <c r="D11" s="11"/>
      <c r="E11" s="17" t="s">
        <v>390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391</v>
      </c>
      <c r="AL11" s="11"/>
      <c r="AM11" s="11"/>
      <c r="AN11" s="17"/>
      <c r="AO11" s="11"/>
      <c r="AP11" s="11"/>
      <c r="AQ11" s="13"/>
      <c r="BE11" s="192"/>
      <c r="BS11" s="6" t="s">
        <v>378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2"/>
      <c r="BS12" s="6" t="s">
        <v>378</v>
      </c>
    </row>
    <row r="13" spans="2:71" s="2" customFormat="1" ht="15" customHeight="1">
      <c r="B13" s="10"/>
      <c r="C13" s="11"/>
      <c r="D13" s="19" t="s">
        <v>392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389</v>
      </c>
      <c r="AL13" s="11"/>
      <c r="AM13" s="11"/>
      <c r="AN13" s="21" t="s">
        <v>393</v>
      </c>
      <c r="AO13" s="11"/>
      <c r="AP13" s="11"/>
      <c r="AQ13" s="13"/>
      <c r="BE13" s="192"/>
      <c r="BS13" s="6" t="s">
        <v>378</v>
      </c>
    </row>
    <row r="14" spans="2:71" s="2" customFormat="1" ht="15.75" customHeight="1">
      <c r="B14" s="10"/>
      <c r="C14" s="11"/>
      <c r="D14" s="11"/>
      <c r="E14" s="198" t="s">
        <v>393</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 t="s">
        <v>391</v>
      </c>
      <c r="AL14" s="11"/>
      <c r="AM14" s="11"/>
      <c r="AN14" s="21" t="s">
        <v>393</v>
      </c>
      <c r="AO14" s="11"/>
      <c r="AP14" s="11"/>
      <c r="AQ14" s="13"/>
      <c r="BE14" s="192"/>
      <c r="BS14" s="6" t="s">
        <v>378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2"/>
      <c r="BS15" s="6" t="s">
        <v>364</v>
      </c>
    </row>
    <row r="16" spans="2:71" s="2" customFormat="1" ht="15" customHeight="1">
      <c r="B16" s="10"/>
      <c r="C16" s="11"/>
      <c r="D16" s="19" t="s">
        <v>394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389</v>
      </c>
      <c r="AL16" s="11"/>
      <c r="AM16" s="11"/>
      <c r="AN16" s="17"/>
      <c r="AO16" s="11"/>
      <c r="AP16" s="11"/>
      <c r="AQ16" s="13"/>
      <c r="BE16" s="192"/>
      <c r="BS16" s="6" t="s">
        <v>364</v>
      </c>
    </row>
    <row r="17" spans="2:71" ht="19.5" customHeight="1">
      <c r="B17" s="10"/>
      <c r="C17" s="11"/>
      <c r="D17" s="11"/>
      <c r="E17" s="17" t="s">
        <v>395</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391</v>
      </c>
      <c r="AL17" s="11"/>
      <c r="AM17" s="11"/>
      <c r="AN17" s="17"/>
      <c r="AO17" s="11"/>
      <c r="AP17" s="11"/>
      <c r="AQ17" s="13"/>
      <c r="BE17" s="192"/>
      <c r="BF17" s="2"/>
      <c r="BG17" s="2"/>
      <c r="BH17" s="2"/>
      <c r="BI17" s="2"/>
      <c r="BJ17" s="2"/>
      <c r="BK17" s="2"/>
      <c r="BL17" s="2"/>
      <c r="BM17" s="2"/>
      <c r="BN17" s="2"/>
      <c r="BO17" s="2"/>
      <c r="BP17" s="2"/>
      <c r="BQ17" s="2"/>
      <c r="BR17" s="2"/>
      <c r="BS17" s="6" t="s">
        <v>396</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2"/>
      <c r="BF18" s="2"/>
      <c r="BG18" s="2"/>
      <c r="BH18" s="2"/>
      <c r="BI18" s="2"/>
      <c r="BJ18" s="2"/>
      <c r="BK18" s="2"/>
      <c r="BL18" s="2"/>
      <c r="BM18" s="2"/>
      <c r="BN18" s="2"/>
      <c r="BO18" s="2"/>
      <c r="BP18" s="2"/>
      <c r="BQ18" s="2"/>
      <c r="BR18" s="2"/>
      <c r="BS18" s="6" t="s">
        <v>366</v>
      </c>
    </row>
    <row r="19" spans="2:71" ht="15" customHeight="1">
      <c r="B19" s="10"/>
      <c r="C19" s="11"/>
      <c r="D19" s="19" t="s">
        <v>397</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2"/>
      <c r="BF19" s="2"/>
      <c r="BG19" s="2"/>
      <c r="BH19" s="2"/>
      <c r="BI19" s="2"/>
      <c r="BJ19" s="2"/>
      <c r="BK19" s="2"/>
      <c r="BL19" s="2"/>
      <c r="BM19" s="2"/>
      <c r="BN19" s="2"/>
      <c r="BO19" s="2"/>
      <c r="BP19" s="2"/>
      <c r="BQ19" s="2"/>
      <c r="BR19" s="2"/>
      <c r="BS19" s="6" t="s">
        <v>366</v>
      </c>
    </row>
    <row r="20" spans="2:71" ht="15.75" customHeight="1">
      <c r="B20" s="10"/>
      <c r="C20" s="11"/>
      <c r="D20" s="11"/>
      <c r="E20" s="199"/>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1"/>
      <c r="AP20" s="11"/>
      <c r="AQ20" s="13"/>
      <c r="BE20" s="192"/>
      <c r="BF20" s="2"/>
      <c r="BG20" s="2"/>
      <c r="BH20" s="2"/>
      <c r="BI20" s="2"/>
      <c r="BJ20" s="2"/>
      <c r="BK20" s="2"/>
      <c r="BL20" s="2"/>
      <c r="BM20" s="2"/>
      <c r="BN20" s="2"/>
      <c r="BO20" s="2"/>
      <c r="BP20" s="2"/>
      <c r="BQ20" s="2"/>
      <c r="BR20" s="2"/>
      <c r="BS20" s="6" t="s">
        <v>364</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2"/>
      <c r="BF21" s="2"/>
      <c r="BG21" s="2"/>
      <c r="BH21" s="2"/>
      <c r="BI21" s="2"/>
      <c r="BJ21" s="2"/>
      <c r="BK21" s="2"/>
      <c r="BL21" s="2"/>
      <c r="BM21" s="2"/>
      <c r="BN21" s="2"/>
      <c r="BO21" s="2"/>
      <c r="BP21" s="2"/>
      <c r="BQ21" s="2"/>
      <c r="BR21" s="2"/>
    </row>
    <row r="22" spans="2:70"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2"/>
      <c r="BF22" s="2"/>
      <c r="BG22" s="2"/>
      <c r="BH22" s="2"/>
      <c r="BI22" s="2"/>
      <c r="BJ22" s="2"/>
      <c r="BK22" s="2"/>
      <c r="BL22" s="2"/>
      <c r="BM22" s="2"/>
      <c r="BN22" s="2"/>
      <c r="BO22" s="2"/>
      <c r="BP22" s="2"/>
      <c r="BQ22" s="2"/>
      <c r="BR22" s="2"/>
    </row>
    <row r="23" spans="2:57" s="6" customFormat="1" ht="27" customHeight="1">
      <c r="B23" s="23"/>
      <c r="C23" s="24"/>
      <c r="D23" s="25" t="s">
        <v>398</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00">
        <f>ROUND($AG$51,2)</f>
        <v>0</v>
      </c>
      <c r="AL23" s="201"/>
      <c r="AM23" s="201"/>
      <c r="AN23" s="201"/>
      <c r="AO23" s="201"/>
      <c r="AP23" s="24"/>
      <c r="AQ23" s="27"/>
      <c r="BE23" s="193"/>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3"/>
    </row>
    <row r="25" spans="2:57" s="6" customFormat="1" ht="14.25" customHeight="1">
      <c r="B25" s="23"/>
      <c r="C25" s="24"/>
      <c r="D25" s="24"/>
      <c r="E25" s="24"/>
      <c r="F25" s="24"/>
      <c r="G25" s="24"/>
      <c r="H25" s="24"/>
      <c r="I25" s="24"/>
      <c r="J25" s="24"/>
      <c r="K25" s="24"/>
      <c r="L25" s="202" t="s">
        <v>399</v>
      </c>
      <c r="M25" s="203"/>
      <c r="N25" s="203"/>
      <c r="O25" s="203"/>
      <c r="P25" s="24"/>
      <c r="Q25" s="24"/>
      <c r="R25" s="24"/>
      <c r="S25" s="24"/>
      <c r="T25" s="24"/>
      <c r="U25" s="24"/>
      <c r="V25" s="24"/>
      <c r="W25" s="202" t="s">
        <v>400</v>
      </c>
      <c r="X25" s="203"/>
      <c r="Y25" s="203"/>
      <c r="Z25" s="203"/>
      <c r="AA25" s="203"/>
      <c r="AB25" s="203"/>
      <c r="AC25" s="203"/>
      <c r="AD25" s="203"/>
      <c r="AE25" s="203"/>
      <c r="AF25" s="24"/>
      <c r="AG25" s="24"/>
      <c r="AH25" s="24"/>
      <c r="AI25" s="24"/>
      <c r="AJ25" s="24"/>
      <c r="AK25" s="202" t="s">
        <v>401</v>
      </c>
      <c r="AL25" s="203"/>
      <c r="AM25" s="203"/>
      <c r="AN25" s="203"/>
      <c r="AO25" s="203"/>
      <c r="AP25" s="24"/>
      <c r="AQ25" s="27"/>
      <c r="BE25" s="193"/>
    </row>
    <row r="26" spans="2:57" s="6" customFormat="1" ht="15" customHeight="1">
      <c r="B26" s="29"/>
      <c r="C26" s="30"/>
      <c r="D26" s="30" t="s">
        <v>402</v>
      </c>
      <c r="E26" s="30"/>
      <c r="F26" s="30" t="s">
        <v>403</v>
      </c>
      <c r="G26" s="30"/>
      <c r="H26" s="30"/>
      <c r="I26" s="30"/>
      <c r="J26" s="30"/>
      <c r="K26" s="30"/>
      <c r="L26" s="204">
        <v>0.21</v>
      </c>
      <c r="M26" s="205"/>
      <c r="N26" s="205"/>
      <c r="O26" s="205"/>
      <c r="P26" s="30"/>
      <c r="Q26" s="30"/>
      <c r="R26" s="30"/>
      <c r="S26" s="30"/>
      <c r="T26" s="30"/>
      <c r="U26" s="30"/>
      <c r="V26" s="30"/>
      <c r="W26" s="206">
        <f>ROUND($AZ$51,2)</f>
        <v>0</v>
      </c>
      <c r="X26" s="205"/>
      <c r="Y26" s="205"/>
      <c r="Z26" s="205"/>
      <c r="AA26" s="205"/>
      <c r="AB26" s="205"/>
      <c r="AC26" s="205"/>
      <c r="AD26" s="205"/>
      <c r="AE26" s="205"/>
      <c r="AF26" s="30"/>
      <c r="AG26" s="30"/>
      <c r="AH26" s="30"/>
      <c r="AI26" s="30"/>
      <c r="AJ26" s="30"/>
      <c r="AK26" s="206">
        <f>ROUND($AV$51,2)</f>
        <v>0</v>
      </c>
      <c r="AL26" s="205"/>
      <c r="AM26" s="205"/>
      <c r="AN26" s="205"/>
      <c r="AO26" s="205"/>
      <c r="AP26" s="30"/>
      <c r="AQ26" s="31"/>
      <c r="BE26" s="194"/>
    </row>
    <row r="27" spans="2:57" s="6" customFormat="1" ht="15" customHeight="1">
      <c r="B27" s="29"/>
      <c r="C27" s="30"/>
      <c r="D27" s="30"/>
      <c r="E27" s="30"/>
      <c r="F27" s="30" t="s">
        <v>404</v>
      </c>
      <c r="G27" s="30"/>
      <c r="H27" s="30"/>
      <c r="I27" s="30"/>
      <c r="J27" s="30"/>
      <c r="K27" s="30"/>
      <c r="L27" s="204">
        <v>0.15</v>
      </c>
      <c r="M27" s="205"/>
      <c r="N27" s="205"/>
      <c r="O27" s="205"/>
      <c r="P27" s="30"/>
      <c r="Q27" s="30"/>
      <c r="R27" s="30"/>
      <c r="S27" s="30"/>
      <c r="T27" s="30"/>
      <c r="U27" s="30"/>
      <c r="V27" s="30"/>
      <c r="W27" s="206">
        <f>ROUND($BA$51,2)</f>
        <v>0</v>
      </c>
      <c r="X27" s="205"/>
      <c r="Y27" s="205"/>
      <c r="Z27" s="205"/>
      <c r="AA27" s="205"/>
      <c r="AB27" s="205"/>
      <c r="AC27" s="205"/>
      <c r="AD27" s="205"/>
      <c r="AE27" s="205"/>
      <c r="AF27" s="30"/>
      <c r="AG27" s="30"/>
      <c r="AH27" s="30"/>
      <c r="AI27" s="30"/>
      <c r="AJ27" s="30"/>
      <c r="AK27" s="206">
        <f>ROUND($AW$51,2)</f>
        <v>0</v>
      </c>
      <c r="AL27" s="205"/>
      <c r="AM27" s="205"/>
      <c r="AN27" s="205"/>
      <c r="AO27" s="205"/>
      <c r="AP27" s="30"/>
      <c r="AQ27" s="31"/>
      <c r="BE27" s="194"/>
    </row>
    <row r="28" spans="2:57" s="6" customFormat="1" ht="15" customHeight="1" hidden="1">
      <c r="B28" s="29"/>
      <c r="C28" s="30"/>
      <c r="D28" s="30"/>
      <c r="E28" s="30"/>
      <c r="F28" s="30" t="s">
        <v>405</v>
      </c>
      <c r="G28" s="30"/>
      <c r="H28" s="30"/>
      <c r="I28" s="30"/>
      <c r="J28" s="30"/>
      <c r="K28" s="30"/>
      <c r="L28" s="204">
        <v>0.21</v>
      </c>
      <c r="M28" s="205"/>
      <c r="N28" s="205"/>
      <c r="O28" s="205"/>
      <c r="P28" s="30"/>
      <c r="Q28" s="30"/>
      <c r="R28" s="30"/>
      <c r="S28" s="30"/>
      <c r="T28" s="30"/>
      <c r="U28" s="30"/>
      <c r="V28" s="30"/>
      <c r="W28" s="206">
        <f>ROUND($BB$51,2)</f>
        <v>0</v>
      </c>
      <c r="X28" s="205"/>
      <c r="Y28" s="205"/>
      <c r="Z28" s="205"/>
      <c r="AA28" s="205"/>
      <c r="AB28" s="205"/>
      <c r="AC28" s="205"/>
      <c r="AD28" s="205"/>
      <c r="AE28" s="205"/>
      <c r="AF28" s="30"/>
      <c r="AG28" s="30"/>
      <c r="AH28" s="30"/>
      <c r="AI28" s="30"/>
      <c r="AJ28" s="30"/>
      <c r="AK28" s="206">
        <v>0</v>
      </c>
      <c r="AL28" s="205"/>
      <c r="AM28" s="205"/>
      <c r="AN28" s="205"/>
      <c r="AO28" s="205"/>
      <c r="AP28" s="30"/>
      <c r="AQ28" s="31"/>
      <c r="BE28" s="194"/>
    </row>
    <row r="29" spans="2:57" s="6" customFormat="1" ht="15" customHeight="1" hidden="1">
      <c r="B29" s="29"/>
      <c r="C29" s="30"/>
      <c r="D29" s="30"/>
      <c r="E29" s="30"/>
      <c r="F29" s="30" t="s">
        <v>406</v>
      </c>
      <c r="G29" s="30"/>
      <c r="H29" s="30"/>
      <c r="I29" s="30"/>
      <c r="J29" s="30"/>
      <c r="K29" s="30"/>
      <c r="L29" s="204">
        <v>0.15</v>
      </c>
      <c r="M29" s="205"/>
      <c r="N29" s="205"/>
      <c r="O29" s="205"/>
      <c r="P29" s="30"/>
      <c r="Q29" s="30"/>
      <c r="R29" s="30"/>
      <c r="S29" s="30"/>
      <c r="T29" s="30"/>
      <c r="U29" s="30"/>
      <c r="V29" s="30"/>
      <c r="W29" s="206">
        <f>ROUND($BC$51,2)</f>
        <v>0</v>
      </c>
      <c r="X29" s="205"/>
      <c r="Y29" s="205"/>
      <c r="Z29" s="205"/>
      <c r="AA29" s="205"/>
      <c r="AB29" s="205"/>
      <c r="AC29" s="205"/>
      <c r="AD29" s="205"/>
      <c r="AE29" s="205"/>
      <c r="AF29" s="30"/>
      <c r="AG29" s="30"/>
      <c r="AH29" s="30"/>
      <c r="AI29" s="30"/>
      <c r="AJ29" s="30"/>
      <c r="AK29" s="206">
        <v>0</v>
      </c>
      <c r="AL29" s="205"/>
      <c r="AM29" s="205"/>
      <c r="AN29" s="205"/>
      <c r="AO29" s="205"/>
      <c r="AP29" s="30"/>
      <c r="AQ29" s="31"/>
      <c r="BE29" s="194"/>
    </row>
    <row r="30" spans="2:57" s="6" customFormat="1" ht="15" customHeight="1" hidden="1">
      <c r="B30" s="29"/>
      <c r="C30" s="30"/>
      <c r="D30" s="30"/>
      <c r="E30" s="30"/>
      <c r="F30" s="30" t="s">
        <v>407</v>
      </c>
      <c r="G30" s="30"/>
      <c r="H30" s="30"/>
      <c r="I30" s="30"/>
      <c r="J30" s="30"/>
      <c r="K30" s="30"/>
      <c r="L30" s="204">
        <v>0</v>
      </c>
      <c r="M30" s="205"/>
      <c r="N30" s="205"/>
      <c r="O30" s="205"/>
      <c r="P30" s="30"/>
      <c r="Q30" s="30"/>
      <c r="R30" s="30"/>
      <c r="S30" s="30"/>
      <c r="T30" s="30"/>
      <c r="U30" s="30"/>
      <c r="V30" s="30"/>
      <c r="W30" s="206">
        <f>ROUND($BD$51,2)</f>
        <v>0</v>
      </c>
      <c r="X30" s="205"/>
      <c r="Y30" s="205"/>
      <c r="Z30" s="205"/>
      <c r="AA30" s="205"/>
      <c r="AB30" s="205"/>
      <c r="AC30" s="205"/>
      <c r="AD30" s="205"/>
      <c r="AE30" s="205"/>
      <c r="AF30" s="30"/>
      <c r="AG30" s="30"/>
      <c r="AH30" s="30"/>
      <c r="AI30" s="30"/>
      <c r="AJ30" s="30"/>
      <c r="AK30" s="206">
        <v>0</v>
      </c>
      <c r="AL30" s="205"/>
      <c r="AM30" s="205"/>
      <c r="AN30" s="205"/>
      <c r="AO30" s="205"/>
      <c r="AP30" s="30"/>
      <c r="AQ30" s="31"/>
      <c r="BE30" s="194"/>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3"/>
    </row>
    <row r="32" spans="2:57" s="6" customFormat="1" ht="27" customHeight="1">
      <c r="B32" s="23"/>
      <c r="C32" s="32"/>
      <c r="D32" s="33" t="s">
        <v>408</v>
      </c>
      <c r="E32" s="34"/>
      <c r="F32" s="34"/>
      <c r="G32" s="34"/>
      <c r="H32" s="34"/>
      <c r="I32" s="34"/>
      <c r="J32" s="34"/>
      <c r="K32" s="34"/>
      <c r="L32" s="34"/>
      <c r="M32" s="34"/>
      <c r="N32" s="34"/>
      <c r="O32" s="34"/>
      <c r="P32" s="34"/>
      <c r="Q32" s="34"/>
      <c r="R32" s="34"/>
      <c r="S32" s="34"/>
      <c r="T32" s="35" t="s">
        <v>409</v>
      </c>
      <c r="U32" s="34"/>
      <c r="V32" s="34"/>
      <c r="W32" s="34"/>
      <c r="X32" s="207" t="s">
        <v>410</v>
      </c>
      <c r="Y32" s="208"/>
      <c r="Z32" s="208"/>
      <c r="AA32" s="208"/>
      <c r="AB32" s="208"/>
      <c r="AC32" s="34"/>
      <c r="AD32" s="34"/>
      <c r="AE32" s="34"/>
      <c r="AF32" s="34"/>
      <c r="AG32" s="34"/>
      <c r="AH32" s="34"/>
      <c r="AI32" s="34"/>
      <c r="AJ32" s="34"/>
      <c r="AK32" s="209">
        <f>SUM($AK$23:$AK$30)</f>
        <v>0</v>
      </c>
      <c r="AL32" s="208"/>
      <c r="AM32" s="208"/>
      <c r="AN32" s="208"/>
      <c r="AO32" s="210"/>
      <c r="AP32" s="32"/>
      <c r="AQ32" s="37"/>
      <c r="BE32" s="193"/>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411</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373</v>
      </c>
      <c r="D41" s="17"/>
      <c r="E41" s="17"/>
      <c r="F41" s="17"/>
      <c r="G41" s="17"/>
      <c r="H41" s="17"/>
      <c r="I41" s="17"/>
      <c r="J41" s="17"/>
      <c r="K41" s="17"/>
      <c r="L41" s="17" t="str">
        <f>$K$5</f>
        <v>2015J-037</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376</v>
      </c>
      <c r="D42" s="49"/>
      <c r="E42" s="49"/>
      <c r="F42" s="49"/>
      <c r="G42" s="49"/>
      <c r="H42" s="49"/>
      <c r="I42" s="49"/>
      <c r="J42" s="49"/>
      <c r="K42" s="49"/>
      <c r="L42" s="211" t="str">
        <f>$K$6</f>
        <v>ZŠ Dukelská v Kraslicích</v>
      </c>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382</v>
      </c>
      <c r="D44" s="24"/>
      <c r="E44" s="24"/>
      <c r="F44" s="24"/>
      <c r="G44" s="24"/>
      <c r="H44" s="24"/>
      <c r="I44" s="24"/>
      <c r="J44" s="24"/>
      <c r="K44" s="24"/>
      <c r="L44" s="51" t="str">
        <f>IF($K$8="","",$K$8)</f>
        <v>Kraslice</v>
      </c>
      <c r="M44" s="24"/>
      <c r="N44" s="24"/>
      <c r="O44" s="24"/>
      <c r="P44" s="24"/>
      <c r="Q44" s="24"/>
      <c r="R44" s="24"/>
      <c r="S44" s="24"/>
      <c r="T44" s="24"/>
      <c r="U44" s="24"/>
      <c r="V44" s="24"/>
      <c r="W44" s="24"/>
      <c r="X44" s="24"/>
      <c r="Y44" s="24"/>
      <c r="Z44" s="24"/>
      <c r="AA44" s="24"/>
      <c r="AB44" s="24"/>
      <c r="AC44" s="24"/>
      <c r="AD44" s="24"/>
      <c r="AE44" s="24"/>
      <c r="AF44" s="24"/>
      <c r="AG44" s="24"/>
      <c r="AH44" s="24"/>
      <c r="AI44" s="19" t="s">
        <v>384</v>
      </c>
      <c r="AJ44" s="24"/>
      <c r="AK44" s="24"/>
      <c r="AL44" s="24"/>
      <c r="AM44" s="213" t="str">
        <f>IF($AN$8="","",$AN$8)</f>
        <v>18.05.2015</v>
      </c>
      <c r="AN44" s="203"/>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388</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394</v>
      </c>
      <c r="AJ46" s="24"/>
      <c r="AK46" s="24"/>
      <c r="AL46" s="24"/>
      <c r="AM46" s="195" t="str">
        <f>IF($E$17="","",$E$17)</f>
        <v>p. Peška</v>
      </c>
      <c r="AN46" s="203"/>
      <c r="AO46" s="203"/>
      <c r="AP46" s="203"/>
      <c r="AQ46" s="24"/>
      <c r="AR46" s="43"/>
      <c r="AS46" s="214" t="s">
        <v>412</v>
      </c>
      <c r="AT46" s="215"/>
      <c r="AU46" s="53"/>
      <c r="AV46" s="53"/>
      <c r="AW46" s="53"/>
      <c r="AX46" s="53"/>
      <c r="AY46" s="53"/>
      <c r="AZ46" s="53"/>
      <c r="BA46" s="53"/>
      <c r="BB46" s="53"/>
      <c r="BC46" s="53"/>
      <c r="BD46" s="54"/>
    </row>
    <row r="47" spans="2:56" s="6" customFormat="1" ht="15.75" customHeight="1">
      <c r="B47" s="23"/>
      <c r="C47" s="19" t="s">
        <v>392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16"/>
      <c r="AT47" s="193"/>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17"/>
      <c r="AT48" s="203"/>
      <c r="AU48" s="24"/>
      <c r="AV48" s="24"/>
      <c r="AW48" s="24"/>
      <c r="AX48" s="24"/>
      <c r="AY48" s="24"/>
      <c r="AZ48" s="24"/>
      <c r="BA48" s="24"/>
      <c r="BB48" s="24"/>
      <c r="BC48" s="24"/>
      <c r="BD48" s="57"/>
    </row>
    <row r="49" spans="2:57" s="6" customFormat="1" ht="30" customHeight="1">
      <c r="B49" s="23"/>
      <c r="C49" s="218" t="s">
        <v>413</v>
      </c>
      <c r="D49" s="208"/>
      <c r="E49" s="208"/>
      <c r="F49" s="208"/>
      <c r="G49" s="208"/>
      <c r="H49" s="34"/>
      <c r="I49" s="219" t="s">
        <v>414</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20" t="s">
        <v>415</v>
      </c>
      <c r="AH49" s="208"/>
      <c r="AI49" s="208"/>
      <c r="AJ49" s="208"/>
      <c r="AK49" s="208"/>
      <c r="AL49" s="208"/>
      <c r="AM49" s="208"/>
      <c r="AN49" s="219" t="s">
        <v>416</v>
      </c>
      <c r="AO49" s="208"/>
      <c r="AP49" s="208"/>
      <c r="AQ49" s="58" t="s">
        <v>417</v>
      </c>
      <c r="AR49" s="43"/>
      <c r="AS49" s="59" t="s">
        <v>418</v>
      </c>
      <c r="AT49" s="60" t="s">
        <v>419</v>
      </c>
      <c r="AU49" s="60" t="s">
        <v>420</v>
      </c>
      <c r="AV49" s="60" t="s">
        <v>421</v>
      </c>
      <c r="AW49" s="60" t="s">
        <v>422</v>
      </c>
      <c r="AX49" s="60" t="s">
        <v>423</v>
      </c>
      <c r="AY49" s="60" t="s">
        <v>424</v>
      </c>
      <c r="AZ49" s="60" t="s">
        <v>425</v>
      </c>
      <c r="BA49" s="60" t="s">
        <v>426</v>
      </c>
      <c r="BB49" s="60" t="s">
        <v>427</v>
      </c>
      <c r="BC49" s="60" t="s">
        <v>428</v>
      </c>
      <c r="BD49" s="61" t="s">
        <v>429</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430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25">
        <f>ROUND($AG$52,2)</f>
        <v>0</v>
      </c>
      <c r="AH51" s="226"/>
      <c r="AI51" s="226"/>
      <c r="AJ51" s="226"/>
      <c r="AK51" s="226"/>
      <c r="AL51" s="226"/>
      <c r="AM51" s="226"/>
      <c r="AN51" s="225">
        <f>SUM($AG$51,$AT$51)</f>
        <v>0</v>
      </c>
      <c r="AO51" s="226"/>
      <c r="AP51" s="226"/>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431</v>
      </c>
      <c r="BT51" s="47" t="s">
        <v>432</v>
      </c>
      <c r="BU51" s="73" t="s">
        <v>433</v>
      </c>
      <c r="BV51" s="47" t="s">
        <v>434</v>
      </c>
      <c r="BW51" s="47" t="s">
        <v>365</v>
      </c>
      <c r="BX51" s="47" t="s">
        <v>435</v>
      </c>
    </row>
    <row r="52" spans="1:91" s="74" customFormat="1" ht="28.5" customHeight="1">
      <c r="A52" s="231" t="s">
        <v>189</v>
      </c>
      <c r="B52" s="75"/>
      <c r="C52" s="76"/>
      <c r="D52" s="223" t="s">
        <v>436</v>
      </c>
      <c r="E52" s="224"/>
      <c r="F52" s="224"/>
      <c r="G52" s="224"/>
      <c r="H52" s="224"/>
      <c r="I52" s="76"/>
      <c r="J52" s="223" t="s">
        <v>437</v>
      </c>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1">
        <f>'SO - Odstavná plocha pro ...'!$J$27</f>
        <v>0</v>
      </c>
      <c r="AH52" s="222"/>
      <c r="AI52" s="222"/>
      <c r="AJ52" s="222"/>
      <c r="AK52" s="222"/>
      <c r="AL52" s="222"/>
      <c r="AM52" s="222"/>
      <c r="AN52" s="221">
        <f>SUM($AG$52,$AT$52)</f>
        <v>0</v>
      </c>
      <c r="AO52" s="222"/>
      <c r="AP52" s="222"/>
      <c r="AQ52" s="77" t="s">
        <v>438</v>
      </c>
      <c r="AR52" s="78"/>
      <c r="AS52" s="79">
        <v>0</v>
      </c>
      <c r="AT52" s="80">
        <f>ROUND(SUM($AV$52:$AW$52),2)</f>
        <v>0</v>
      </c>
      <c r="AU52" s="81">
        <f>'SO - Odstavná plocha pro ...'!$P$87</f>
        <v>0</v>
      </c>
      <c r="AV52" s="80">
        <f>'SO - Odstavná plocha pro ...'!$J$30</f>
        <v>0</v>
      </c>
      <c r="AW52" s="80">
        <f>'SO - Odstavná plocha pro ...'!$J$31</f>
        <v>0</v>
      </c>
      <c r="AX52" s="80">
        <f>'SO - Odstavná plocha pro ...'!$J$32</f>
        <v>0</v>
      </c>
      <c r="AY52" s="80">
        <f>'SO - Odstavná plocha pro ...'!$J$33</f>
        <v>0</v>
      </c>
      <c r="AZ52" s="80">
        <f>'SO - Odstavná plocha pro ...'!$F$30</f>
        <v>0</v>
      </c>
      <c r="BA52" s="80">
        <f>'SO - Odstavná plocha pro ...'!$F$31</f>
        <v>0</v>
      </c>
      <c r="BB52" s="80">
        <f>'SO - Odstavná plocha pro ...'!$F$32</f>
        <v>0</v>
      </c>
      <c r="BC52" s="80">
        <f>'SO - Odstavná plocha pro ...'!$F$33</f>
        <v>0</v>
      </c>
      <c r="BD52" s="82">
        <f>'SO - Odstavná plocha pro ...'!$F$34</f>
        <v>0</v>
      </c>
      <c r="BT52" s="74" t="s">
        <v>381</v>
      </c>
      <c r="BV52" s="74" t="s">
        <v>434</v>
      </c>
      <c r="BW52" s="74" t="s">
        <v>439</v>
      </c>
      <c r="BX52" s="74" t="s">
        <v>365</v>
      </c>
      <c r="CM52" s="74" t="s">
        <v>440</v>
      </c>
    </row>
    <row r="53" spans="2:44" s="6" customFormat="1" ht="30.7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43"/>
    </row>
    <row r="54" spans="2:44" s="6" customFormat="1" ht="7.5"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43"/>
    </row>
  </sheetData>
  <sheetProtection password="CC35" sheet="1" objects="1" scenarios="1" formatColumns="0" formatRows="0" sort="0" autoFilter="0"/>
  <mergeCells count="41">
    <mergeCell ref="AG51:AM51"/>
    <mergeCell ref="AN51:AP51"/>
    <mergeCell ref="AR2:BE2"/>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 Odstavná plocha pro ...'!C2" tooltip="SO - Odstavná plocha pro ..."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49"/>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2"/>
      <c r="C1" s="232"/>
      <c r="D1" s="233" t="s">
        <v>361</v>
      </c>
      <c r="E1" s="232"/>
      <c r="F1" s="234" t="s">
        <v>190</v>
      </c>
      <c r="G1" s="239" t="s">
        <v>191</v>
      </c>
      <c r="H1" s="239"/>
      <c r="I1" s="232"/>
      <c r="J1" s="234" t="s">
        <v>192</v>
      </c>
      <c r="K1" s="233" t="s">
        <v>441</v>
      </c>
      <c r="L1" s="234" t="s">
        <v>193</v>
      </c>
      <c r="M1" s="234"/>
      <c r="N1" s="234"/>
      <c r="O1" s="234"/>
      <c r="P1" s="234"/>
      <c r="Q1" s="234"/>
      <c r="R1" s="234"/>
      <c r="S1" s="234"/>
      <c r="T1" s="234"/>
      <c r="U1" s="230"/>
      <c r="V1" s="230"/>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7"/>
      <c r="M2" s="192"/>
      <c r="N2" s="192"/>
      <c r="O2" s="192"/>
      <c r="P2" s="192"/>
      <c r="Q2" s="192"/>
      <c r="R2" s="192"/>
      <c r="S2" s="192"/>
      <c r="T2" s="192"/>
      <c r="U2" s="192"/>
      <c r="V2" s="192"/>
      <c r="AT2" s="2" t="s">
        <v>439</v>
      </c>
    </row>
    <row r="3" spans="2:46" s="2" customFormat="1" ht="7.5" customHeight="1">
      <c r="B3" s="7"/>
      <c r="C3" s="8"/>
      <c r="D3" s="8"/>
      <c r="E3" s="8"/>
      <c r="F3" s="8"/>
      <c r="G3" s="8"/>
      <c r="H3" s="8"/>
      <c r="I3" s="83"/>
      <c r="J3" s="8"/>
      <c r="K3" s="9"/>
      <c r="AT3" s="2" t="s">
        <v>440</v>
      </c>
    </row>
    <row r="4" spans="2:46" s="2" customFormat="1" ht="37.5" customHeight="1">
      <c r="B4" s="10"/>
      <c r="C4" s="11"/>
      <c r="D4" s="12" t="s">
        <v>442</v>
      </c>
      <c r="E4" s="11"/>
      <c r="F4" s="11"/>
      <c r="G4" s="11"/>
      <c r="H4" s="11"/>
      <c r="J4" s="11"/>
      <c r="K4" s="13"/>
      <c r="M4" s="14" t="s">
        <v>370</v>
      </c>
      <c r="AT4" s="2" t="s">
        <v>364</v>
      </c>
    </row>
    <row r="5" spans="2:11" s="2" customFormat="1" ht="7.5" customHeight="1">
      <c r="B5" s="10"/>
      <c r="C5" s="11"/>
      <c r="D5" s="11"/>
      <c r="E5" s="11"/>
      <c r="F5" s="11"/>
      <c r="G5" s="11"/>
      <c r="H5" s="11"/>
      <c r="J5" s="11"/>
      <c r="K5" s="13"/>
    </row>
    <row r="6" spans="2:11" s="2" customFormat="1" ht="15.75" customHeight="1">
      <c r="B6" s="10"/>
      <c r="C6" s="11"/>
      <c r="D6" s="19" t="s">
        <v>376</v>
      </c>
      <c r="E6" s="11"/>
      <c r="F6" s="11"/>
      <c r="G6" s="11"/>
      <c r="H6" s="11"/>
      <c r="J6" s="11"/>
      <c r="K6" s="13"/>
    </row>
    <row r="7" spans="2:11" s="2" customFormat="1" ht="15.75" customHeight="1">
      <c r="B7" s="10"/>
      <c r="C7" s="11"/>
      <c r="D7" s="11"/>
      <c r="E7" s="228" t="str">
        <f>'Rekapitulace stavby'!$K$6</f>
        <v>ZŠ Dukelská v Kraslicích</v>
      </c>
      <c r="F7" s="196"/>
      <c r="G7" s="196"/>
      <c r="H7" s="196"/>
      <c r="J7" s="11"/>
      <c r="K7" s="13"/>
    </row>
    <row r="8" spans="2:11" s="6" customFormat="1" ht="15.75" customHeight="1">
      <c r="B8" s="23"/>
      <c r="C8" s="24"/>
      <c r="D8" s="19" t="s">
        <v>443</v>
      </c>
      <c r="E8" s="24"/>
      <c r="F8" s="24"/>
      <c r="G8" s="24"/>
      <c r="H8" s="24"/>
      <c r="J8" s="24"/>
      <c r="K8" s="27"/>
    </row>
    <row r="9" spans="2:11" s="6" customFormat="1" ht="37.5" customHeight="1">
      <c r="B9" s="23"/>
      <c r="C9" s="24"/>
      <c r="D9" s="24"/>
      <c r="E9" s="211" t="s">
        <v>444</v>
      </c>
      <c r="F9" s="203"/>
      <c r="G9" s="203"/>
      <c r="H9" s="203"/>
      <c r="J9" s="24"/>
      <c r="K9" s="27"/>
    </row>
    <row r="10" spans="2:11" s="6" customFormat="1" ht="14.25" customHeight="1">
      <c r="B10" s="23"/>
      <c r="C10" s="24"/>
      <c r="D10" s="24"/>
      <c r="E10" s="24"/>
      <c r="F10" s="24"/>
      <c r="G10" s="24"/>
      <c r="H10" s="24"/>
      <c r="J10" s="24"/>
      <c r="K10" s="27"/>
    </row>
    <row r="11" spans="2:11" s="6" customFormat="1" ht="15" customHeight="1">
      <c r="B11" s="23"/>
      <c r="C11" s="24"/>
      <c r="D11" s="19" t="s">
        <v>379</v>
      </c>
      <c r="E11" s="24"/>
      <c r="F11" s="17"/>
      <c r="G11" s="24"/>
      <c r="H11" s="24"/>
      <c r="I11" s="84" t="s">
        <v>380</v>
      </c>
      <c r="J11" s="17"/>
      <c r="K11" s="27"/>
    </row>
    <row r="12" spans="2:11" s="6" customFormat="1" ht="15" customHeight="1">
      <c r="B12" s="23"/>
      <c r="C12" s="24"/>
      <c r="D12" s="19" t="s">
        <v>382</v>
      </c>
      <c r="E12" s="24"/>
      <c r="F12" s="17" t="s">
        <v>383</v>
      </c>
      <c r="G12" s="24"/>
      <c r="H12" s="24"/>
      <c r="I12" s="84" t="s">
        <v>384</v>
      </c>
      <c r="J12" s="52" t="str">
        <f>'Rekapitulace stavby'!$AN$8</f>
        <v>18.05.2015</v>
      </c>
      <c r="K12" s="27"/>
    </row>
    <row r="13" spans="2:11" s="6" customFormat="1" ht="12" customHeight="1">
      <c r="B13" s="23"/>
      <c r="C13" s="24"/>
      <c r="D13" s="24"/>
      <c r="E13" s="24"/>
      <c r="F13" s="24"/>
      <c r="G13" s="24"/>
      <c r="H13" s="24"/>
      <c r="J13" s="24"/>
      <c r="K13" s="27"/>
    </row>
    <row r="14" spans="2:11" s="6" customFormat="1" ht="15" customHeight="1">
      <c r="B14" s="23"/>
      <c r="C14" s="24"/>
      <c r="D14" s="19" t="s">
        <v>388</v>
      </c>
      <c r="E14" s="24"/>
      <c r="F14" s="24"/>
      <c r="G14" s="24"/>
      <c r="H14" s="24"/>
      <c r="I14" s="84" t="s">
        <v>389</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4" t="s">
        <v>391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392</v>
      </c>
      <c r="E17" s="24"/>
      <c r="F17" s="24"/>
      <c r="G17" s="24"/>
      <c r="H17" s="24"/>
      <c r="I17" s="84" t="s">
        <v>389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4" t="s">
        <v>391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394</v>
      </c>
      <c r="E20" s="24"/>
      <c r="F20" s="24"/>
      <c r="G20" s="24"/>
      <c r="H20" s="24"/>
      <c r="I20" s="84" t="s">
        <v>389</v>
      </c>
      <c r="J20" s="17">
        <f>IF('Rekapitulace stavby'!$AN$16="","",'Rekapitulace stavby'!$AN$16)</f>
      </c>
      <c r="K20" s="27"/>
    </row>
    <row r="21" spans="2:11" s="6" customFormat="1" ht="18.75" customHeight="1">
      <c r="B21" s="23"/>
      <c r="C21" s="24"/>
      <c r="D21" s="24"/>
      <c r="E21" s="17" t="str">
        <f>IF('Rekapitulace stavby'!$E$17="","",'Rekapitulace stavby'!$E$17)</f>
        <v>p. Peška</v>
      </c>
      <c r="F21" s="24"/>
      <c r="G21" s="24"/>
      <c r="H21" s="24"/>
      <c r="I21" s="84" t="s">
        <v>391</v>
      </c>
      <c r="J21" s="17">
        <f>IF('Rekapitulace stavby'!$AN$17="","",'Rekapitulace stavby'!$AN$17)</f>
      </c>
      <c r="K21" s="27"/>
    </row>
    <row r="22" spans="2:11" s="6" customFormat="1" ht="7.5" customHeight="1">
      <c r="B22" s="23"/>
      <c r="C22" s="24"/>
      <c r="D22" s="24"/>
      <c r="E22" s="24"/>
      <c r="F22" s="24"/>
      <c r="G22" s="24"/>
      <c r="H22" s="24"/>
      <c r="J22" s="24"/>
      <c r="K22" s="27"/>
    </row>
    <row r="23" spans="2:11" s="6" customFormat="1" ht="15" customHeight="1">
      <c r="B23" s="23"/>
      <c r="C23" s="24"/>
      <c r="D23" s="19" t="s">
        <v>397</v>
      </c>
      <c r="E23" s="24"/>
      <c r="F23" s="24"/>
      <c r="G23" s="24"/>
      <c r="H23" s="24"/>
      <c r="J23" s="24"/>
      <c r="K23" s="27"/>
    </row>
    <row r="24" spans="2:11" s="85" customFormat="1" ht="15.75" customHeight="1">
      <c r="B24" s="86"/>
      <c r="C24" s="87"/>
      <c r="D24" s="87"/>
      <c r="E24" s="199"/>
      <c r="F24" s="229"/>
      <c r="G24" s="229"/>
      <c r="H24" s="229"/>
      <c r="J24" s="87"/>
      <c r="K24" s="88"/>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89"/>
    </row>
    <row r="27" spans="2:11" s="6" customFormat="1" ht="26.25" customHeight="1">
      <c r="B27" s="23"/>
      <c r="C27" s="24"/>
      <c r="D27" s="90" t="s">
        <v>398</v>
      </c>
      <c r="E27" s="24"/>
      <c r="F27" s="24"/>
      <c r="G27" s="24"/>
      <c r="H27" s="24"/>
      <c r="J27" s="67">
        <f>ROUND($J$87,2)</f>
        <v>0</v>
      </c>
      <c r="K27" s="27"/>
    </row>
    <row r="28" spans="2:11" s="6" customFormat="1" ht="7.5" customHeight="1">
      <c r="B28" s="23"/>
      <c r="C28" s="24"/>
      <c r="D28" s="64"/>
      <c r="E28" s="64"/>
      <c r="F28" s="64"/>
      <c r="G28" s="64"/>
      <c r="H28" s="64"/>
      <c r="I28" s="53"/>
      <c r="J28" s="64"/>
      <c r="K28" s="89"/>
    </row>
    <row r="29" spans="2:11" s="6" customFormat="1" ht="15" customHeight="1">
      <c r="B29" s="23"/>
      <c r="C29" s="24"/>
      <c r="D29" s="24"/>
      <c r="E29" s="24"/>
      <c r="F29" s="28" t="s">
        <v>400</v>
      </c>
      <c r="G29" s="24"/>
      <c r="H29" s="24"/>
      <c r="I29" s="91" t="s">
        <v>399</v>
      </c>
      <c r="J29" s="28" t="s">
        <v>401</v>
      </c>
      <c r="K29" s="27"/>
    </row>
    <row r="30" spans="2:11" s="6" customFormat="1" ht="15" customHeight="1">
      <c r="B30" s="23"/>
      <c r="C30" s="24"/>
      <c r="D30" s="92" t="s">
        <v>402</v>
      </c>
      <c r="E30" s="92" t="s">
        <v>403</v>
      </c>
      <c r="F30" s="93">
        <f>ROUND(SUM($BE$87:$BE$248),2)</f>
        <v>0</v>
      </c>
      <c r="G30" s="24"/>
      <c r="H30" s="24"/>
      <c r="I30" s="94">
        <v>0.21</v>
      </c>
      <c r="J30" s="93">
        <f>ROUND(ROUND((SUM($BE$87:$BE$248)),2)*$I$30,2)</f>
        <v>0</v>
      </c>
      <c r="K30" s="27"/>
    </row>
    <row r="31" spans="2:11" s="6" customFormat="1" ht="15" customHeight="1">
      <c r="B31" s="23"/>
      <c r="C31" s="24"/>
      <c r="D31" s="24"/>
      <c r="E31" s="92" t="s">
        <v>404</v>
      </c>
      <c r="F31" s="93">
        <f>ROUND(SUM($BF$87:$BF$248),2)</f>
        <v>0</v>
      </c>
      <c r="G31" s="24"/>
      <c r="H31" s="24"/>
      <c r="I31" s="94">
        <v>0.15</v>
      </c>
      <c r="J31" s="93">
        <f>ROUND(ROUND((SUM($BF$87:$BF$248)),2)*$I$31,2)</f>
        <v>0</v>
      </c>
      <c r="K31" s="27"/>
    </row>
    <row r="32" spans="2:11" s="6" customFormat="1" ht="15" customHeight="1" hidden="1">
      <c r="B32" s="23"/>
      <c r="C32" s="24"/>
      <c r="D32" s="24"/>
      <c r="E32" s="92" t="s">
        <v>405</v>
      </c>
      <c r="F32" s="93">
        <f>ROUND(SUM($BG$87:$BG$248),2)</f>
        <v>0</v>
      </c>
      <c r="G32" s="24"/>
      <c r="H32" s="24"/>
      <c r="I32" s="94">
        <v>0.21</v>
      </c>
      <c r="J32" s="93">
        <v>0</v>
      </c>
      <c r="K32" s="27"/>
    </row>
    <row r="33" spans="2:11" s="6" customFormat="1" ht="15" customHeight="1" hidden="1">
      <c r="B33" s="23"/>
      <c r="C33" s="24"/>
      <c r="D33" s="24"/>
      <c r="E33" s="92" t="s">
        <v>406</v>
      </c>
      <c r="F33" s="93">
        <f>ROUND(SUM($BH$87:$BH$248),2)</f>
        <v>0</v>
      </c>
      <c r="G33" s="24"/>
      <c r="H33" s="24"/>
      <c r="I33" s="94">
        <v>0.15</v>
      </c>
      <c r="J33" s="93">
        <v>0</v>
      </c>
      <c r="K33" s="27"/>
    </row>
    <row r="34" spans="2:11" s="6" customFormat="1" ht="15" customHeight="1" hidden="1">
      <c r="B34" s="23"/>
      <c r="C34" s="24"/>
      <c r="D34" s="24"/>
      <c r="E34" s="92" t="s">
        <v>407</v>
      </c>
      <c r="F34" s="93">
        <f>ROUND(SUM($BI$87:$BI$248),2)</f>
        <v>0</v>
      </c>
      <c r="G34" s="24"/>
      <c r="H34" s="24"/>
      <c r="I34" s="94">
        <v>0</v>
      </c>
      <c r="J34" s="93">
        <v>0</v>
      </c>
      <c r="K34" s="27"/>
    </row>
    <row r="35" spans="2:11" s="6" customFormat="1" ht="7.5" customHeight="1">
      <c r="B35" s="23"/>
      <c r="C35" s="24"/>
      <c r="D35" s="24"/>
      <c r="E35" s="24"/>
      <c r="F35" s="24"/>
      <c r="G35" s="24"/>
      <c r="H35" s="24"/>
      <c r="J35" s="24"/>
      <c r="K35" s="27"/>
    </row>
    <row r="36" spans="2:11" s="6" customFormat="1" ht="26.25" customHeight="1">
      <c r="B36" s="23"/>
      <c r="C36" s="32"/>
      <c r="D36" s="33" t="s">
        <v>408</v>
      </c>
      <c r="E36" s="34"/>
      <c r="F36" s="34"/>
      <c r="G36" s="95" t="s">
        <v>409</v>
      </c>
      <c r="H36" s="35" t="s">
        <v>410</v>
      </c>
      <c r="I36" s="96"/>
      <c r="J36" s="36">
        <f>SUM($J$27:$J$34)</f>
        <v>0</v>
      </c>
      <c r="K36" s="97"/>
    </row>
    <row r="37" spans="2:11" s="6" customFormat="1" ht="15" customHeight="1">
      <c r="B37" s="38"/>
      <c r="C37" s="39"/>
      <c r="D37" s="39"/>
      <c r="E37" s="39"/>
      <c r="F37" s="39"/>
      <c r="G37" s="39"/>
      <c r="H37" s="39"/>
      <c r="I37" s="98"/>
      <c r="J37" s="39"/>
      <c r="K37" s="40"/>
    </row>
    <row r="41" spans="2:11" s="6" customFormat="1" ht="7.5" customHeight="1">
      <c r="B41" s="99"/>
      <c r="C41" s="100"/>
      <c r="D41" s="100"/>
      <c r="E41" s="100"/>
      <c r="F41" s="100"/>
      <c r="G41" s="100"/>
      <c r="H41" s="100"/>
      <c r="I41" s="100"/>
      <c r="J41" s="100"/>
      <c r="K41" s="101"/>
    </row>
    <row r="42" spans="2:11" s="6" customFormat="1" ht="37.5" customHeight="1">
      <c r="B42" s="23"/>
      <c r="C42" s="12" t="s">
        <v>445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376</v>
      </c>
      <c r="D44" s="24"/>
      <c r="E44" s="24"/>
      <c r="F44" s="24"/>
      <c r="G44" s="24"/>
      <c r="H44" s="24"/>
      <c r="J44" s="24"/>
      <c r="K44" s="27"/>
    </row>
    <row r="45" spans="2:11" s="6" customFormat="1" ht="16.5" customHeight="1">
      <c r="B45" s="23"/>
      <c r="C45" s="24"/>
      <c r="D45" s="24"/>
      <c r="E45" s="228" t="str">
        <f>$E$7</f>
        <v>ZŠ Dukelská v Kraslicích</v>
      </c>
      <c r="F45" s="203"/>
      <c r="G45" s="203"/>
      <c r="H45" s="203"/>
      <c r="J45" s="24"/>
      <c r="K45" s="27"/>
    </row>
    <row r="46" spans="2:11" s="6" customFormat="1" ht="15" customHeight="1">
      <c r="B46" s="23"/>
      <c r="C46" s="19" t="s">
        <v>443</v>
      </c>
      <c r="D46" s="24"/>
      <c r="E46" s="24"/>
      <c r="F46" s="24"/>
      <c r="G46" s="24"/>
      <c r="H46" s="24"/>
      <c r="J46" s="24"/>
      <c r="K46" s="27"/>
    </row>
    <row r="47" spans="2:11" s="6" customFormat="1" ht="19.5" customHeight="1">
      <c r="B47" s="23"/>
      <c r="C47" s="24"/>
      <c r="D47" s="24"/>
      <c r="E47" s="211" t="str">
        <f>$E$9</f>
        <v>SO - Odstavná plocha pro osobní motor.vozidla pracovníků ZŠ</v>
      </c>
      <c r="F47" s="203"/>
      <c r="G47" s="203"/>
      <c r="H47" s="203"/>
      <c r="J47" s="24"/>
      <c r="K47" s="27"/>
    </row>
    <row r="48" spans="2:11" s="6" customFormat="1" ht="7.5" customHeight="1">
      <c r="B48" s="23"/>
      <c r="C48" s="24"/>
      <c r="D48" s="24"/>
      <c r="E48" s="24"/>
      <c r="F48" s="24"/>
      <c r="G48" s="24"/>
      <c r="H48" s="24"/>
      <c r="J48" s="24"/>
      <c r="K48" s="27"/>
    </row>
    <row r="49" spans="2:11" s="6" customFormat="1" ht="18.75" customHeight="1">
      <c r="B49" s="23"/>
      <c r="C49" s="19" t="s">
        <v>382</v>
      </c>
      <c r="D49" s="24"/>
      <c r="E49" s="24"/>
      <c r="F49" s="17" t="str">
        <f>$F$12</f>
        <v>Kraslice</v>
      </c>
      <c r="G49" s="24"/>
      <c r="H49" s="24"/>
      <c r="I49" s="84" t="s">
        <v>384</v>
      </c>
      <c r="J49" s="52" t="str">
        <f>IF($J$12="","",$J$12)</f>
        <v>18.05.2015</v>
      </c>
      <c r="K49" s="27"/>
    </row>
    <row r="50" spans="2:11" s="6" customFormat="1" ht="7.5" customHeight="1">
      <c r="B50" s="23"/>
      <c r="C50" s="24"/>
      <c r="D50" s="24"/>
      <c r="E50" s="24"/>
      <c r="F50" s="24"/>
      <c r="G50" s="24"/>
      <c r="H50" s="24"/>
      <c r="J50" s="24"/>
      <c r="K50" s="27"/>
    </row>
    <row r="51" spans="2:11" s="6" customFormat="1" ht="15.75" customHeight="1">
      <c r="B51" s="23"/>
      <c r="C51" s="19" t="s">
        <v>388</v>
      </c>
      <c r="D51" s="24"/>
      <c r="E51" s="24"/>
      <c r="F51" s="17" t="str">
        <f>$E$15</f>
        <v> </v>
      </c>
      <c r="G51" s="24"/>
      <c r="H51" s="24"/>
      <c r="I51" s="84" t="s">
        <v>394</v>
      </c>
      <c r="J51" s="17" t="str">
        <f>$E$21</f>
        <v>p. Peška</v>
      </c>
      <c r="K51" s="27"/>
    </row>
    <row r="52" spans="2:11" s="6" customFormat="1" ht="15" customHeight="1">
      <c r="B52" s="23"/>
      <c r="C52" s="19" t="s">
        <v>392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2" t="s">
        <v>446</v>
      </c>
      <c r="D54" s="32"/>
      <c r="E54" s="32"/>
      <c r="F54" s="32"/>
      <c r="G54" s="32"/>
      <c r="H54" s="32"/>
      <c r="I54" s="103"/>
      <c r="J54" s="104" t="s">
        <v>447</v>
      </c>
      <c r="K54" s="37"/>
    </row>
    <row r="55" spans="2:11" s="6" customFormat="1" ht="11.25" customHeight="1">
      <c r="B55" s="23"/>
      <c r="C55" s="24"/>
      <c r="D55" s="24"/>
      <c r="E55" s="24"/>
      <c r="F55" s="24"/>
      <c r="G55" s="24"/>
      <c r="H55" s="24"/>
      <c r="J55" s="24"/>
      <c r="K55" s="27"/>
    </row>
    <row r="56" spans="2:47" s="6" customFormat="1" ht="30" customHeight="1">
      <c r="B56" s="23"/>
      <c r="C56" s="66" t="s">
        <v>448</v>
      </c>
      <c r="D56" s="24"/>
      <c r="E56" s="24"/>
      <c r="F56" s="24"/>
      <c r="G56" s="24"/>
      <c r="H56" s="24"/>
      <c r="J56" s="67">
        <f>$J$87</f>
        <v>0</v>
      </c>
      <c r="K56" s="27"/>
      <c r="AU56" s="6" t="s">
        <v>449</v>
      </c>
    </row>
    <row r="57" spans="2:11" s="73" customFormat="1" ht="25.5" customHeight="1">
      <c r="B57" s="105"/>
      <c r="C57" s="106"/>
      <c r="D57" s="107" t="s">
        <v>450</v>
      </c>
      <c r="E57" s="107"/>
      <c r="F57" s="107"/>
      <c r="G57" s="107"/>
      <c r="H57" s="107"/>
      <c r="I57" s="108"/>
      <c r="J57" s="109">
        <f>$J$88</f>
        <v>0</v>
      </c>
      <c r="K57" s="110"/>
    </row>
    <row r="58" spans="2:11" s="111" customFormat="1" ht="21" customHeight="1">
      <c r="B58" s="112"/>
      <c r="C58" s="113"/>
      <c r="D58" s="114" t="s">
        <v>451</v>
      </c>
      <c r="E58" s="114"/>
      <c r="F58" s="114"/>
      <c r="G58" s="114"/>
      <c r="H58" s="114"/>
      <c r="I58" s="115"/>
      <c r="J58" s="116">
        <f>$J$89</f>
        <v>0</v>
      </c>
      <c r="K58" s="117"/>
    </row>
    <row r="59" spans="2:11" s="111" customFormat="1" ht="21" customHeight="1">
      <c r="B59" s="112"/>
      <c r="C59" s="113"/>
      <c r="D59" s="114" t="s">
        <v>452</v>
      </c>
      <c r="E59" s="114"/>
      <c r="F59" s="114"/>
      <c r="G59" s="114"/>
      <c r="H59" s="114"/>
      <c r="I59" s="115"/>
      <c r="J59" s="116">
        <f>$J$178</f>
        <v>0</v>
      </c>
      <c r="K59" s="117"/>
    </row>
    <row r="60" spans="2:11" s="111" customFormat="1" ht="21" customHeight="1">
      <c r="B60" s="112"/>
      <c r="C60" s="113"/>
      <c r="D60" s="114" t="s">
        <v>453</v>
      </c>
      <c r="E60" s="114"/>
      <c r="F60" s="114"/>
      <c r="G60" s="114"/>
      <c r="H60" s="114"/>
      <c r="I60" s="115"/>
      <c r="J60" s="116">
        <f>$J$183</f>
        <v>0</v>
      </c>
      <c r="K60" s="117"/>
    </row>
    <row r="61" spans="2:11" s="111" customFormat="1" ht="21" customHeight="1">
      <c r="B61" s="112"/>
      <c r="C61" s="113"/>
      <c r="D61" s="114" t="s">
        <v>454</v>
      </c>
      <c r="E61" s="114"/>
      <c r="F61" s="114"/>
      <c r="G61" s="114"/>
      <c r="H61" s="114"/>
      <c r="I61" s="115"/>
      <c r="J61" s="116">
        <f>$J$197</f>
        <v>0</v>
      </c>
      <c r="K61" s="117"/>
    </row>
    <row r="62" spans="2:11" s="111" customFormat="1" ht="21" customHeight="1">
      <c r="B62" s="112"/>
      <c r="C62" s="113"/>
      <c r="D62" s="114" t="s">
        <v>455</v>
      </c>
      <c r="E62" s="114"/>
      <c r="F62" s="114"/>
      <c r="G62" s="114"/>
      <c r="H62" s="114"/>
      <c r="I62" s="115"/>
      <c r="J62" s="116">
        <f>$J$219</f>
        <v>0</v>
      </c>
      <c r="K62" s="117"/>
    </row>
    <row r="63" spans="2:11" s="111" customFormat="1" ht="21" customHeight="1">
      <c r="B63" s="112"/>
      <c r="C63" s="113"/>
      <c r="D63" s="114" t="s">
        <v>456</v>
      </c>
      <c r="E63" s="114"/>
      <c r="F63" s="114"/>
      <c r="G63" s="114"/>
      <c r="H63" s="114"/>
      <c r="I63" s="115"/>
      <c r="J63" s="116">
        <f>$J$230</f>
        <v>0</v>
      </c>
      <c r="K63" s="117"/>
    </row>
    <row r="64" spans="2:11" s="73" customFormat="1" ht="25.5" customHeight="1">
      <c r="B64" s="105"/>
      <c r="C64" s="106"/>
      <c r="D64" s="107" t="s">
        <v>457</v>
      </c>
      <c r="E64" s="107"/>
      <c r="F64" s="107"/>
      <c r="G64" s="107"/>
      <c r="H64" s="107"/>
      <c r="I64" s="108"/>
      <c r="J64" s="109">
        <f>$J$233</f>
        <v>0</v>
      </c>
      <c r="K64" s="110"/>
    </row>
    <row r="65" spans="2:11" s="111" customFormat="1" ht="21" customHeight="1">
      <c r="B65" s="112"/>
      <c r="C65" s="113"/>
      <c r="D65" s="114" t="s">
        <v>458</v>
      </c>
      <c r="E65" s="114"/>
      <c r="F65" s="114"/>
      <c r="G65" s="114"/>
      <c r="H65" s="114"/>
      <c r="I65" s="115"/>
      <c r="J65" s="116">
        <f>$J$234</f>
        <v>0</v>
      </c>
      <c r="K65" s="117"/>
    </row>
    <row r="66" spans="2:11" s="73" customFormat="1" ht="25.5" customHeight="1">
      <c r="B66" s="105"/>
      <c r="C66" s="106"/>
      <c r="D66" s="107" t="s">
        <v>459</v>
      </c>
      <c r="E66" s="107"/>
      <c r="F66" s="107"/>
      <c r="G66" s="107"/>
      <c r="H66" s="107"/>
      <c r="I66" s="108"/>
      <c r="J66" s="109">
        <f>$J$243</f>
        <v>0</v>
      </c>
      <c r="K66" s="110"/>
    </row>
    <row r="67" spans="2:11" s="111" customFormat="1" ht="21" customHeight="1">
      <c r="B67" s="112"/>
      <c r="C67" s="113"/>
      <c r="D67" s="114" t="s">
        <v>460</v>
      </c>
      <c r="E67" s="114"/>
      <c r="F67" s="114"/>
      <c r="G67" s="114"/>
      <c r="H67" s="114"/>
      <c r="I67" s="115"/>
      <c r="J67" s="116">
        <f>$J$244</f>
        <v>0</v>
      </c>
      <c r="K67" s="11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98"/>
      <c r="J69" s="39"/>
      <c r="K69" s="40"/>
    </row>
    <row r="73" spans="2:12" s="6" customFormat="1" ht="7.5" customHeight="1">
      <c r="B73" s="41"/>
      <c r="C73" s="42"/>
      <c r="D73" s="42"/>
      <c r="E73" s="42"/>
      <c r="F73" s="42"/>
      <c r="G73" s="42"/>
      <c r="H73" s="42"/>
      <c r="I73" s="100"/>
      <c r="J73" s="42"/>
      <c r="K73" s="42"/>
      <c r="L73" s="43"/>
    </row>
    <row r="74" spans="2:12" s="6" customFormat="1" ht="37.5" customHeight="1">
      <c r="B74" s="23"/>
      <c r="C74" s="12" t="s">
        <v>461</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376</v>
      </c>
      <c r="D76" s="24"/>
      <c r="E76" s="24"/>
      <c r="F76" s="24"/>
      <c r="G76" s="24"/>
      <c r="H76" s="24"/>
      <c r="J76" s="24"/>
      <c r="K76" s="24"/>
      <c r="L76" s="43"/>
    </row>
    <row r="77" spans="2:12" s="6" customFormat="1" ht="16.5" customHeight="1">
      <c r="B77" s="23"/>
      <c r="C77" s="24"/>
      <c r="D77" s="24"/>
      <c r="E77" s="228" t="str">
        <f>$E$7</f>
        <v>ZŠ Dukelská v Kraslicích</v>
      </c>
      <c r="F77" s="203"/>
      <c r="G77" s="203"/>
      <c r="H77" s="203"/>
      <c r="J77" s="24"/>
      <c r="K77" s="24"/>
      <c r="L77" s="43"/>
    </row>
    <row r="78" spans="2:12" s="6" customFormat="1" ht="15" customHeight="1">
      <c r="B78" s="23"/>
      <c r="C78" s="19" t="s">
        <v>443</v>
      </c>
      <c r="D78" s="24"/>
      <c r="E78" s="24"/>
      <c r="F78" s="24"/>
      <c r="G78" s="24"/>
      <c r="H78" s="24"/>
      <c r="J78" s="24"/>
      <c r="K78" s="24"/>
      <c r="L78" s="43"/>
    </row>
    <row r="79" spans="2:12" s="6" customFormat="1" ht="19.5" customHeight="1">
      <c r="B79" s="23"/>
      <c r="C79" s="24"/>
      <c r="D79" s="24"/>
      <c r="E79" s="211" t="str">
        <f>$E$9</f>
        <v>SO - Odstavná plocha pro osobní motor.vozidla pracovníků ZŠ</v>
      </c>
      <c r="F79" s="203"/>
      <c r="G79" s="203"/>
      <c r="H79" s="203"/>
      <c r="J79" s="24"/>
      <c r="K79" s="24"/>
      <c r="L79" s="43"/>
    </row>
    <row r="80" spans="2:12" s="6" customFormat="1" ht="7.5" customHeight="1">
      <c r="B80" s="23"/>
      <c r="C80" s="24"/>
      <c r="D80" s="24"/>
      <c r="E80" s="24"/>
      <c r="F80" s="24"/>
      <c r="G80" s="24"/>
      <c r="H80" s="24"/>
      <c r="J80" s="24"/>
      <c r="K80" s="24"/>
      <c r="L80" s="43"/>
    </row>
    <row r="81" spans="2:12" s="6" customFormat="1" ht="18.75" customHeight="1">
      <c r="B81" s="23"/>
      <c r="C81" s="19" t="s">
        <v>382</v>
      </c>
      <c r="D81" s="24"/>
      <c r="E81" s="24"/>
      <c r="F81" s="17" t="str">
        <f>$F$12</f>
        <v>Kraslice</v>
      </c>
      <c r="G81" s="24"/>
      <c r="H81" s="24"/>
      <c r="I81" s="84" t="s">
        <v>384</v>
      </c>
      <c r="J81" s="52" t="str">
        <f>IF($J$12="","",$J$12)</f>
        <v>18.05.2015</v>
      </c>
      <c r="K81" s="24"/>
      <c r="L81" s="43"/>
    </row>
    <row r="82" spans="2:12" s="6" customFormat="1" ht="7.5" customHeight="1">
      <c r="B82" s="23"/>
      <c r="C82" s="24"/>
      <c r="D82" s="24"/>
      <c r="E82" s="24"/>
      <c r="F82" s="24"/>
      <c r="G82" s="24"/>
      <c r="H82" s="24"/>
      <c r="J82" s="24"/>
      <c r="K82" s="24"/>
      <c r="L82" s="43"/>
    </row>
    <row r="83" spans="2:12" s="6" customFormat="1" ht="15.75" customHeight="1">
      <c r="B83" s="23"/>
      <c r="C83" s="19" t="s">
        <v>388</v>
      </c>
      <c r="D83" s="24"/>
      <c r="E83" s="24"/>
      <c r="F83" s="17" t="str">
        <f>$E$15</f>
        <v> </v>
      </c>
      <c r="G83" s="24"/>
      <c r="H83" s="24"/>
      <c r="I83" s="84" t="s">
        <v>394</v>
      </c>
      <c r="J83" s="17" t="str">
        <f>$E$21</f>
        <v>p. Peška</v>
      </c>
      <c r="K83" s="24"/>
      <c r="L83" s="43"/>
    </row>
    <row r="84" spans="2:12" s="6" customFormat="1" ht="15" customHeight="1">
      <c r="B84" s="23"/>
      <c r="C84" s="19" t="s">
        <v>392</v>
      </c>
      <c r="D84" s="24"/>
      <c r="E84" s="24"/>
      <c r="F84" s="17">
        <f>IF($E$18="","",$E$18)</f>
      </c>
      <c r="G84" s="24"/>
      <c r="H84" s="24"/>
      <c r="J84" s="24"/>
      <c r="K84" s="24"/>
      <c r="L84" s="43"/>
    </row>
    <row r="85" spans="2:12" s="6" customFormat="1" ht="11.25" customHeight="1">
      <c r="B85" s="23"/>
      <c r="C85" s="24"/>
      <c r="D85" s="24"/>
      <c r="E85" s="24"/>
      <c r="F85" s="24"/>
      <c r="G85" s="24"/>
      <c r="H85" s="24"/>
      <c r="J85" s="24"/>
      <c r="K85" s="24"/>
      <c r="L85" s="43"/>
    </row>
    <row r="86" spans="2:20" s="118" customFormat="1" ht="30" customHeight="1">
      <c r="B86" s="119"/>
      <c r="C86" s="120" t="s">
        <v>462</v>
      </c>
      <c r="D86" s="121" t="s">
        <v>417</v>
      </c>
      <c r="E86" s="121" t="s">
        <v>413</v>
      </c>
      <c r="F86" s="121" t="s">
        <v>463</v>
      </c>
      <c r="G86" s="121" t="s">
        <v>464</v>
      </c>
      <c r="H86" s="121" t="s">
        <v>465</v>
      </c>
      <c r="I86" s="122" t="s">
        <v>466</v>
      </c>
      <c r="J86" s="121" t="s">
        <v>467</v>
      </c>
      <c r="K86" s="123" t="s">
        <v>468</v>
      </c>
      <c r="L86" s="124"/>
      <c r="M86" s="59" t="s">
        <v>469</v>
      </c>
      <c r="N86" s="60" t="s">
        <v>402</v>
      </c>
      <c r="O86" s="60" t="s">
        <v>470</v>
      </c>
      <c r="P86" s="60" t="s">
        <v>471</v>
      </c>
      <c r="Q86" s="60" t="s">
        <v>472</v>
      </c>
      <c r="R86" s="60" t="s">
        <v>473</v>
      </c>
      <c r="S86" s="60" t="s">
        <v>474</v>
      </c>
      <c r="T86" s="61" t="s">
        <v>475</v>
      </c>
    </row>
    <row r="87" spans="2:63" s="6" customFormat="1" ht="30" customHeight="1">
      <c r="B87" s="23"/>
      <c r="C87" s="66" t="s">
        <v>448</v>
      </c>
      <c r="D87" s="24"/>
      <c r="E87" s="24"/>
      <c r="F87" s="24"/>
      <c r="G87" s="24"/>
      <c r="H87" s="24"/>
      <c r="J87" s="125">
        <f>$BK$87</f>
        <v>0</v>
      </c>
      <c r="K87" s="24"/>
      <c r="L87" s="43"/>
      <c r="M87" s="63"/>
      <c r="N87" s="64"/>
      <c r="O87" s="64"/>
      <c r="P87" s="126">
        <f>$P$88+$P$233+$P$243</f>
        <v>0</v>
      </c>
      <c r="Q87" s="64"/>
      <c r="R87" s="126">
        <f>$R$88+$R$233+$R$243</f>
        <v>89.95936657999998</v>
      </c>
      <c r="S87" s="64"/>
      <c r="T87" s="127">
        <f>$T$88+$T$233+$T$243</f>
        <v>5.568</v>
      </c>
      <c r="AT87" s="6" t="s">
        <v>431</v>
      </c>
      <c r="AU87" s="6" t="s">
        <v>449</v>
      </c>
      <c r="BK87" s="128">
        <f>$BK$88+$BK$233+$BK$243</f>
        <v>0</v>
      </c>
    </row>
    <row r="88" spans="2:63" s="129" customFormat="1" ht="37.5" customHeight="1">
      <c r="B88" s="130"/>
      <c r="C88" s="131"/>
      <c r="D88" s="132" t="s">
        <v>431</v>
      </c>
      <c r="E88" s="133" t="s">
        <v>476</v>
      </c>
      <c r="F88" s="133" t="s">
        <v>477</v>
      </c>
      <c r="G88" s="131"/>
      <c r="H88" s="131"/>
      <c r="J88" s="134">
        <f>$BK$88</f>
        <v>0</v>
      </c>
      <c r="K88" s="131"/>
      <c r="L88" s="135"/>
      <c r="M88" s="136"/>
      <c r="N88" s="131"/>
      <c r="O88" s="131"/>
      <c r="P88" s="137">
        <f>$P$89+$P$178+$P$183+$P$197+$P$219+$P$230</f>
        <v>0</v>
      </c>
      <c r="Q88" s="131"/>
      <c r="R88" s="137">
        <f>$R$89+$R$178+$R$183+$R$197+$R$219+$R$230</f>
        <v>89.95786021999999</v>
      </c>
      <c r="S88" s="131"/>
      <c r="T88" s="138">
        <f>$T$89+$T$178+$T$183+$T$197+$T$219+$T$230</f>
        <v>5.568</v>
      </c>
      <c r="AR88" s="139" t="s">
        <v>381</v>
      </c>
      <c r="AT88" s="139" t="s">
        <v>431</v>
      </c>
      <c r="AU88" s="139" t="s">
        <v>432</v>
      </c>
      <c r="AY88" s="139" t="s">
        <v>478</v>
      </c>
      <c r="BK88" s="140">
        <f>$BK$89+$BK$178+$BK$183+$BK$197+$BK$219+$BK$230</f>
        <v>0</v>
      </c>
    </row>
    <row r="89" spans="2:63" s="129" customFormat="1" ht="21" customHeight="1">
      <c r="B89" s="130"/>
      <c r="C89" s="131"/>
      <c r="D89" s="132" t="s">
        <v>431</v>
      </c>
      <c r="E89" s="141" t="s">
        <v>381</v>
      </c>
      <c r="F89" s="141" t="s">
        <v>479</v>
      </c>
      <c r="G89" s="131"/>
      <c r="H89" s="131"/>
      <c r="J89" s="142">
        <f>$BK$89</f>
        <v>0</v>
      </c>
      <c r="K89" s="131"/>
      <c r="L89" s="135"/>
      <c r="M89" s="136"/>
      <c r="N89" s="131"/>
      <c r="O89" s="131"/>
      <c r="P89" s="137">
        <f>SUM($P$90:$P$177)</f>
        <v>0</v>
      </c>
      <c r="Q89" s="131"/>
      <c r="R89" s="137">
        <f>SUM($R$90:$R$177)</f>
        <v>0.36104988</v>
      </c>
      <c r="S89" s="131"/>
      <c r="T89" s="138">
        <f>SUM($T$90:$T$177)</f>
        <v>5.568</v>
      </c>
      <c r="AR89" s="139" t="s">
        <v>381</v>
      </c>
      <c r="AT89" s="139" t="s">
        <v>431</v>
      </c>
      <c r="AU89" s="139" t="s">
        <v>381</v>
      </c>
      <c r="AY89" s="139" t="s">
        <v>478</v>
      </c>
      <c r="BK89" s="140">
        <f>SUM($BK$90:$BK$177)</f>
        <v>0</v>
      </c>
    </row>
    <row r="90" spans="2:65" s="6" customFormat="1" ht="15.75" customHeight="1">
      <c r="B90" s="23"/>
      <c r="C90" s="143" t="s">
        <v>381</v>
      </c>
      <c r="D90" s="143" t="s">
        <v>480</v>
      </c>
      <c r="E90" s="144" t="s">
        <v>481</v>
      </c>
      <c r="F90" s="145" t="s">
        <v>482</v>
      </c>
      <c r="G90" s="146" t="s">
        <v>483</v>
      </c>
      <c r="H90" s="147">
        <v>10</v>
      </c>
      <c r="I90" s="148"/>
      <c r="J90" s="149">
        <f>ROUND($I$90*$H$90,2)</f>
        <v>0</v>
      </c>
      <c r="K90" s="145" t="s">
        <v>484</v>
      </c>
      <c r="L90" s="43"/>
      <c r="M90" s="150"/>
      <c r="N90" s="151" t="s">
        <v>403</v>
      </c>
      <c r="O90" s="24"/>
      <c r="P90" s="152">
        <f>$O$90*$H$90</f>
        <v>0</v>
      </c>
      <c r="Q90" s="152">
        <v>0</v>
      </c>
      <c r="R90" s="152">
        <f>$Q$90*$H$90</f>
        <v>0</v>
      </c>
      <c r="S90" s="152">
        <v>0</v>
      </c>
      <c r="T90" s="153">
        <f>$S$90*$H$90</f>
        <v>0</v>
      </c>
      <c r="AR90" s="85" t="s">
        <v>485</v>
      </c>
      <c r="AT90" s="85" t="s">
        <v>480</v>
      </c>
      <c r="AU90" s="85" t="s">
        <v>440</v>
      </c>
      <c r="AY90" s="6" t="s">
        <v>478</v>
      </c>
      <c r="BE90" s="154">
        <f>IF($N$90="základní",$J$90,0)</f>
        <v>0</v>
      </c>
      <c r="BF90" s="154">
        <f>IF($N$90="snížená",$J$90,0)</f>
        <v>0</v>
      </c>
      <c r="BG90" s="154">
        <f>IF($N$90="zákl. přenesená",$J$90,0)</f>
        <v>0</v>
      </c>
      <c r="BH90" s="154">
        <f>IF($N$90="sníž. přenesená",$J$90,0)</f>
        <v>0</v>
      </c>
      <c r="BI90" s="154">
        <f>IF($N$90="nulová",$J$90,0)</f>
        <v>0</v>
      </c>
      <c r="BJ90" s="85" t="s">
        <v>381</v>
      </c>
      <c r="BK90" s="154">
        <f>ROUND($I$90*$H$90,2)</f>
        <v>0</v>
      </c>
      <c r="BL90" s="85" t="s">
        <v>485</v>
      </c>
      <c r="BM90" s="85" t="s">
        <v>486</v>
      </c>
    </row>
    <row r="91" spans="2:47" s="6" customFormat="1" ht="16.5" customHeight="1">
      <c r="B91" s="23"/>
      <c r="C91" s="24"/>
      <c r="D91" s="155" t="s">
        <v>487</v>
      </c>
      <c r="E91" s="24"/>
      <c r="F91" s="156" t="s">
        <v>488</v>
      </c>
      <c r="G91" s="24"/>
      <c r="H91" s="24"/>
      <c r="J91" s="24"/>
      <c r="K91" s="24"/>
      <c r="L91" s="43"/>
      <c r="M91" s="56"/>
      <c r="N91" s="24"/>
      <c r="O91" s="24"/>
      <c r="P91" s="24"/>
      <c r="Q91" s="24"/>
      <c r="R91" s="24"/>
      <c r="S91" s="24"/>
      <c r="T91" s="57"/>
      <c r="AT91" s="6" t="s">
        <v>487</v>
      </c>
      <c r="AU91" s="6" t="s">
        <v>440</v>
      </c>
    </row>
    <row r="92" spans="2:47" s="6" customFormat="1" ht="84.75" customHeight="1">
      <c r="B92" s="23"/>
      <c r="C92" s="24"/>
      <c r="D92" s="157" t="s">
        <v>489</v>
      </c>
      <c r="E92" s="24"/>
      <c r="F92" s="158" t="s">
        <v>490</v>
      </c>
      <c r="G92" s="24"/>
      <c r="H92" s="24"/>
      <c r="J92" s="24"/>
      <c r="K92" s="24"/>
      <c r="L92" s="43"/>
      <c r="M92" s="56"/>
      <c r="N92" s="24"/>
      <c r="O92" s="24"/>
      <c r="P92" s="24"/>
      <c r="Q92" s="24"/>
      <c r="R92" s="24"/>
      <c r="S92" s="24"/>
      <c r="T92" s="57"/>
      <c r="AT92" s="6" t="s">
        <v>489</v>
      </c>
      <c r="AU92" s="6" t="s">
        <v>440</v>
      </c>
    </row>
    <row r="93" spans="2:65" s="6" customFormat="1" ht="15.75" customHeight="1">
      <c r="B93" s="23"/>
      <c r="C93" s="143" t="s">
        <v>440</v>
      </c>
      <c r="D93" s="143" t="s">
        <v>480</v>
      </c>
      <c r="E93" s="144" t="s">
        <v>491</v>
      </c>
      <c r="F93" s="145" t="s">
        <v>492</v>
      </c>
      <c r="G93" s="146" t="s">
        <v>483</v>
      </c>
      <c r="H93" s="147">
        <v>10</v>
      </c>
      <c r="I93" s="148"/>
      <c r="J93" s="149">
        <f>ROUND($I$93*$H$93,2)</f>
        <v>0</v>
      </c>
      <c r="K93" s="145" t="s">
        <v>484</v>
      </c>
      <c r="L93" s="43"/>
      <c r="M93" s="150"/>
      <c r="N93" s="151" t="s">
        <v>403</v>
      </c>
      <c r="O93" s="24"/>
      <c r="P93" s="152">
        <f>$O$93*$H$93</f>
        <v>0</v>
      </c>
      <c r="Q93" s="152">
        <v>8.2788E-05</v>
      </c>
      <c r="R93" s="152">
        <f>$Q$93*$H$93</f>
        <v>0.0008278799999999999</v>
      </c>
      <c r="S93" s="152">
        <v>0</v>
      </c>
      <c r="T93" s="153">
        <f>$S$93*$H$93</f>
        <v>0</v>
      </c>
      <c r="AR93" s="85" t="s">
        <v>485</v>
      </c>
      <c r="AT93" s="85" t="s">
        <v>480</v>
      </c>
      <c r="AU93" s="85" t="s">
        <v>440</v>
      </c>
      <c r="AY93" s="6" t="s">
        <v>478</v>
      </c>
      <c r="BE93" s="154">
        <f>IF($N$93="základní",$J$93,0)</f>
        <v>0</v>
      </c>
      <c r="BF93" s="154">
        <f>IF($N$93="snížená",$J$93,0)</f>
        <v>0</v>
      </c>
      <c r="BG93" s="154">
        <f>IF($N$93="zákl. přenesená",$J$93,0)</f>
        <v>0</v>
      </c>
      <c r="BH93" s="154">
        <f>IF($N$93="sníž. přenesená",$J$93,0)</f>
        <v>0</v>
      </c>
      <c r="BI93" s="154">
        <f>IF($N$93="nulová",$J$93,0)</f>
        <v>0</v>
      </c>
      <c r="BJ93" s="85" t="s">
        <v>381</v>
      </c>
      <c r="BK93" s="154">
        <f>ROUND($I$93*$H$93,2)</f>
        <v>0</v>
      </c>
      <c r="BL93" s="85" t="s">
        <v>485</v>
      </c>
      <c r="BM93" s="85" t="s">
        <v>493</v>
      </c>
    </row>
    <row r="94" spans="2:47" s="6" customFormat="1" ht="16.5" customHeight="1">
      <c r="B94" s="23"/>
      <c r="C94" s="24"/>
      <c r="D94" s="155" t="s">
        <v>487</v>
      </c>
      <c r="E94" s="24"/>
      <c r="F94" s="156" t="s">
        <v>494</v>
      </c>
      <c r="G94" s="24"/>
      <c r="H94" s="24"/>
      <c r="J94" s="24"/>
      <c r="K94" s="24"/>
      <c r="L94" s="43"/>
      <c r="M94" s="56"/>
      <c r="N94" s="24"/>
      <c r="O94" s="24"/>
      <c r="P94" s="24"/>
      <c r="Q94" s="24"/>
      <c r="R94" s="24"/>
      <c r="S94" s="24"/>
      <c r="T94" s="57"/>
      <c r="AT94" s="6" t="s">
        <v>487</v>
      </c>
      <c r="AU94" s="6" t="s">
        <v>440</v>
      </c>
    </row>
    <row r="95" spans="2:47" s="6" customFormat="1" ht="84.75" customHeight="1">
      <c r="B95" s="23"/>
      <c r="C95" s="24"/>
      <c r="D95" s="157" t="s">
        <v>489</v>
      </c>
      <c r="E95" s="24"/>
      <c r="F95" s="158" t="s">
        <v>495</v>
      </c>
      <c r="G95" s="24"/>
      <c r="H95" s="24"/>
      <c r="J95" s="24"/>
      <c r="K95" s="24"/>
      <c r="L95" s="43"/>
      <c r="M95" s="56"/>
      <c r="N95" s="24"/>
      <c r="O95" s="24"/>
      <c r="P95" s="24"/>
      <c r="Q95" s="24"/>
      <c r="R95" s="24"/>
      <c r="S95" s="24"/>
      <c r="T95" s="57"/>
      <c r="AT95" s="6" t="s">
        <v>489</v>
      </c>
      <c r="AU95" s="6" t="s">
        <v>440</v>
      </c>
    </row>
    <row r="96" spans="2:65" s="6" customFormat="1" ht="15.75" customHeight="1">
      <c r="B96" s="23"/>
      <c r="C96" s="143" t="s">
        <v>496</v>
      </c>
      <c r="D96" s="143" t="s">
        <v>480</v>
      </c>
      <c r="E96" s="144" t="s">
        <v>497</v>
      </c>
      <c r="F96" s="145" t="s">
        <v>498</v>
      </c>
      <c r="G96" s="146" t="s">
        <v>499</v>
      </c>
      <c r="H96" s="147">
        <v>19.2</v>
      </c>
      <c r="I96" s="148"/>
      <c r="J96" s="149">
        <f>ROUND($I$96*$H$96,2)</f>
        <v>0</v>
      </c>
      <c r="K96" s="145" t="s">
        <v>484</v>
      </c>
      <c r="L96" s="43"/>
      <c r="M96" s="150"/>
      <c r="N96" s="151" t="s">
        <v>403</v>
      </c>
      <c r="O96" s="24"/>
      <c r="P96" s="152">
        <f>$O$96*$H$96</f>
        <v>0</v>
      </c>
      <c r="Q96" s="152">
        <v>0</v>
      </c>
      <c r="R96" s="152">
        <f>$Q$96*$H$96</f>
        <v>0</v>
      </c>
      <c r="S96" s="152">
        <v>0.29</v>
      </c>
      <c r="T96" s="153">
        <f>$S$96*$H$96</f>
        <v>5.568</v>
      </c>
      <c r="AR96" s="85" t="s">
        <v>485</v>
      </c>
      <c r="AT96" s="85" t="s">
        <v>480</v>
      </c>
      <c r="AU96" s="85" t="s">
        <v>440</v>
      </c>
      <c r="AY96" s="6" t="s">
        <v>478</v>
      </c>
      <c r="BE96" s="154">
        <f>IF($N$96="základní",$J$96,0)</f>
        <v>0</v>
      </c>
      <c r="BF96" s="154">
        <f>IF($N$96="snížená",$J$96,0)</f>
        <v>0</v>
      </c>
      <c r="BG96" s="154">
        <f>IF($N$96="zákl. přenesená",$J$96,0)</f>
        <v>0</v>
      </c>
      <c r="BH96" s="154">
        <f>IF($N$96="sníž. přenesená",$J$96,0)</f>
        <v>0</v>
      </c>
      <c r="BI96" s="154">
        <f>IF($N$96="nulová",$J$96,0)</f>
        <v>0</v>
      </c>
      <c r="BJ96" s="85" t="s">
        <v>381</v>
      </c>
      <c r="BK96" s="154">
        <f>ROUND($I$96*$H$96,2)</f>
        <v>0</v>
      </c>
      <c r="BL96" s="85" t="s">
        <v>485</v>
      </c>
      <c r="BM96" s="85" t="s">
        <v>500</v>
      </c>
    </row>
    <row r="97" spans="2:47" s="6" customFormat="1" ht="27" customHeight="1">
      <c r="B97" s="23"/>
      <c r="C97" s="24"/>
      <c r="D97" s="155" t="s">
        <v>487</v>
      </c>
      <c r="E97" s="24"/>
      <c r="F97" s="156" t="s">
        <v>501</v>
      </c>
      <c r="G97" s="24"/>
      <c r="H97" s="24"/>
      <c r="J97" s="24"/>
      <c r="K97" s="24"/>
      <c r="L97" s="43"/>
      <c r="M97" s="56"/>
      <c r="N97" s="24"/>
      <c r="O97" s="24"/>
      <c r="P97" s="24"/>
      <c r="Q97" s="24"/>
      <c r="R97" s="24"/>
      <c r="S97" s="24"/>
      <c r="T97" s="57"/>
      <c r="AT97" s="6" t="s">
        <v>487</v>
      </c>
      <c r="AU97" s="6" t="s">
        <v>440</v>
      </c>
    </row>
    <row r="98" spans="2:47" s="6" customFormat="1" ht="138.75" customHeight="1">
      <c r="B98" s="23"/>
      <c r="C98" s="24"/>
      <c r="D98" s="157" t="s">
        <v>489</v>
      </c>
      <c r="E98" s="24"/>
      <c r="F98" s="158" t="s">
        <v>502</v>
      </c>
      <c r="G98" s="24"/>
      <c r="H98" s="24"/>
      <c r="J98" s="24"/>
      <c r="K98" s="24"/>
      <c r="L98" s="43"/>
      <c r="M98" s="56"/>
      <c r="N98" s="24"/>
      <c r="O98" s="24"/>
      <c r="P98" s="24"/>
      <c r="Q98" s="24"/>
      <c r="R98" s="24"/>
      <c r="S98" s="24"/>
      <c r="T98" s="57"/>
      <c r="AT98" s="6" t="s">
        <v>489</v>
      </c>
      <c r="AU98" s="6" t="s">
        <v>440</v>
      </c>
    </row>
    <row r="99" spans="2:65" s="6" customFormat="1" ht="15.75" customHeight="1">
      <c r="B99" s="23"/>
      <c r="C99" s="143" t="s">
        <v>485</v>
      </c>
      <c r="D99" s="143" t="s">
        <v>480</v>
      </c>
      <c r="E99" s="144" t="s">
        <v>503</v>
      </c>
      <c r="F99" s="145" t="s">
        <v>504</v>
      </c>
      <c r="G99" s="146" t="s">
        <v>505</v>
      </c>
      <c r="H99" s="147">
        <v>33.188</v>
      </c>
      <c r="I99" s="148"/>
      <c r="J99" s="149">
        <f>ROUND($I$99*$H$99,2)</f>
        <v>0</v>
      </c>
      <c r="K99" s="145" t="s">
        <v>484</v>
      </c>
      <c r="L99" s="43"/>
      <c r="M99" s="150"/>
      <c r="N99" s="151" t="s">
        <v>403</v>
      </c>
      <c r="O99" s="24"/>
      <c r="P99" s="152">
        <f>$O$99*$H$99</f>
        <v>0</v>
      </c>
      <c r="Q99" s="152">
        <v>0</v>
      </c>
      <c r="R99" s="152">
        <f>$Q$99*$H$99</f>
        <v>0</v>
      </c>
      <c r="S99" s="152">
        <v>0</v>
      </c>
      <c r="T99" s="153">
        <f>$S$99*$H$99</f>
        <v>0</v>
      </c>
      <c r="AR99" s="85" t="s">
        <v>485</v>
      </c>
      <c r="AT99" s="85" t="s">
        <v>480</v>
      </c>
      <c r="AU99" s="85" t="s">
        <v>440</v>
      </c>
      <c r="AY99" s="6" t="s">
        <v>478</v>
      </c>
      <c r="BE99" s="154">
        <f>IF($N$99="základní",$J$99,0)</f>
        <v>0</v>
      </c>
      <c r="BF99" s="154">
        <f>IF($N$99="snížená",$J$99,0)</f>
        <v>0</v>
      </c>
      <c r="BG99" s="154">
        <f>IF($N$99="zákl. přenesená",$J$99,0)</f>
        <v>0</v>
      </c>
      <c r="BH99" s="154">
        <f>IF($N$99="sníž. přenesená",$J$99,0)</f>
        <v>0</v>
      </c>
      <c r="BI99" s="154">
        <f>IF($N$99="nulová",$J$99,0)</f>
        <v>0</v>
      </c>
      <c r="BJ99" s="85" t="s">
        <v>381</v>
      </c>
      <c r="BK99" s="154">
        <f>ROUND($I$99*$H$99,2)</f>
        <v>0</v>
      </c>
      <c r="BL99" s="85" t="s">
        <v>485</v>
      </c>
      <c r="BM99" s="85" t="s">
        <v>506</v>
      </c>
    </row>
    <row r="100" spans="2:47" s="6" customFormat="1" ht="27" customHeight="1">
      <c r="B100" s="23"/>
      <c r="C100" s="24"/>
      <c r="D100" s="155" t="s">
        <v>487</v>
      </c>
      <c r="E100" s="24"/>
      <c r="F100" s="156" t="s">
        <v>507</v>
      </c>
      <c r="G100" s="24"/>
      <c r="H100" s="24"/>
      <c r="J100" s="24"/>
      <c r="K100" s="24"/>
      <c r="L100" s="43"/>
      <c r="M100" s="56"/>
      <c r="N100" s="24"/>
      <c r="O100" s="24"/>
      <c r="P100" s="24"/>
      <c r="Q100" s="24"/>
      <c r="R100" s="24"/>
      <c r="S100" s="24"/>
      <c r="T100" s="57"/>
      <c r="AT100" s="6" t="s">
        <v>487</v>
      </c>
      <c r="AU100" s="6" t="s">
        <v>440</v>
      </c>
    </row>
    <row r="101" spans="2:47" s="6" customFormat="1" ht="84.75" customHeight="1">
      <c r="B101" s="23"/>
      <c r="C101" s="24"/>
      <c r="D101" s="157" t="s">
        <v>489</v>
      </c>
      <c r="E101" s="24"/>
      <c r="F101" s="158" t="s">
        <v>508</v>
      </c>
      <c r="G101" s="24"/>
      <c r="H101" s="24"/>
      <c r="J101" s="24"/>
      <c r="K101" s="24"/>
      <c r="L101" s="43"/>
      <c r="M101" s="56"/>
      <c r="N101" s="24"/>
      <c r="O101" s="24"/>
      <c r="P101" s="24"/>
      <c r="Q101" s="24"/>
      <c r="R101" s="24"/>
      <c r="S101" s="24"/>
      <c r="T101" s="57"/>
      <c r="AT101" s="6" t="s">
        <v>489</v>
      </c>
      <c r="AU101" s="6" t="s">
        <v>440</v>
      </c>
    </row>
    <row r="102" spans="2:51" s="6" customFormat="1" ht="15.75" customHeight="1">
      <c r="B102" s="159"/>
      <c r="C102" s="160"/>
      <c r="D102" s="157" t="s">
        <v>509</v>
      </c>
      <c r="E102" s="161"/>
      <c r="F102" s="162" t="s">
        <v>510</v>
      </c>
      <c r="G102" s="160"/>
      <c r="H102" s="163">
        <v>33.188</v>
      </c>
      <c r="J102" s="160"/>
      <c r="K102" s="160"/>
      <c r="L102" s="164"/>
      <c r="M102" s="165"/>
      <c r="N102" s="160"/>
      <c r="O102" s="160"/>
      <c r="P102" s="160"/>
      <c r="Q102" s="160"/>
      <c r="R102" s="160"/>
      <c r="S102" s="160"/>
      <c r="T102" s="166"/>
      <c r="AT102" s="167" t="s">
        <v>509</v>
      </c>
      <c r="AU102" s="167" t="s">
        <v>440</v>
      </c>
      <c r="AV102" s="168" t="s">
        <v>440</v>
      </c>
      <c r="AW102" s="168" t="s">
        <v>449</v>
      </c>
      <c r="AX102" s="168" t="s">
        <v>432</v>
      </c>
      <c r="AY102" s="167" t="s">
        <v>478</v>
      </c>
    </row>
    <row r="103" spans="2:65" s="6" customFormat="1" ht="15.75" customHeight="1">
      <c r="B103" s="23"/>
      <c r="C103" s="143" t="s">
        <v>511</v>
      </c>
      <c r="D103" s="143" t="s">
        <v>480</v>
      </c>
      <c r="E103" s="144" t="s">
        <v>512</v>
      </c>
      <c r="F103" s="145" t="s">
        <v>513</v>
      </c>
      <c r="G103" s="146" t="s">
        <v>505</v>
      </c>
      <c r="H103" s="147">
        <v>33.188</v>
      </c>
      <c r="I103" s="148"/>
      <c r="J103" s="149">
        <f>ROUND($I$103*$H$103,2)</f>
        <v>0</v>
      </c>
      <c r="K103" s="145" t="s">
        <v>484</v>
      </c>
      <c r="L103" s="43"/>
      <c r="M103" s="150"/>
      <c r="N103" s="151" t="s">
        <v>403</v>
      </c>
      <c r="O103" s="24"/>
      <c r="P103" s="152">
        <f>$O$103*$H$103</f>
        <v>0</v>
      </c>
      <c r="Q103" s="152">
        <v>0</v>
      </c>
      <c r="R103" s="152">
        <f>$Q$103*$H$103</f>
        <v>0</v>
      </c>
      <c r="S103" s="152">
        <v>0</v>
      </c>
      <c r="T103" s="153">
        <f>$S$103*$H$103</f>
        <v>0</v>
      </c>
      <c r="AR103" s="85" t="s">
        <v>485</v>
      </c>
      <c r="AT103" s="85" t="s">
        <v>480</v>
      </c>
      <c r="AU103" s="85" t="s">
        <v>440</v>
      </c>
      <c r="AY103" s="6" t="s">
        <v>478</v>
      </c>
      <c r="BE103" s="154">
        <f>IF($N$103="základní",$J$103,0)</f>
        <v>0</v>
      </c>
      <c r="BF103" s="154">
        <f>IF($N$103="snížená",$J$103,0)</f>
        <v>0</v>
      </c>
      <c r="BG103" s="154">
        <f>IF($N$103="zákl. přenesená",$J$103,0)</f>
        <v>0</v>
      </c>
      <c r="BH103" s="154">
        <f>IF($N$103="sníž. přenesená",$J$103,0)</f>
        <v>0</v>
      </c>
      <c r="BI103" s="154">
        <f>IF($N$103="nulová",$J$103,0)</f>
        <v>0</v>
      </c>
      <c r="BJ103" s="85" t="s">
        <v>381</v>
      </c>
      <c r="BK103" s="154">
        <f>ROUND($I$103*$H$103,2)</f>
        <v>0</v>
      </c>
      <c r="BL103" s="85" t="s">
        <v>485</v>
      </c>
      <c r="BM103" s="85" t="s">
        <v>514</v>
      </c>
    </row>
    <row r="104" spans="2:47" s="6" customFormat="1" ht="27" customHeight="1">
      <c r="B104" s="23"/>
      <c r="C104" s="24"/>
      <c r="D104" s="155" t="s">
        <v>487</v>
      </c>
      <c r="E104" s="24"/>
      <c r="F104" s="156" t="s">
        <v>515</v>
      </c>
      <c r="G104" s="24"/>
      <c r="H104" s="24"/>
      <c r="J104" s="24"/>
      <c r="K104" s="24"/>
      <c r="L104" s="43"/>
      <c r="M104" s="56"/>
      <c r="N104" s="24"/>
      <c r="O104" s="24"/>
      <c r="P104" s="24"/>
      <c r="Q104" s="24"/>
      <c r="R104" s="24"/>
      <c r="S104" s="24"/>
      <c r="T104" s="57"/>
      <c r="AT104" s="6" t="s">
        <v>487</v>
      </c>
      <c r="AU104" s="6" t="s">
        <v>440</v>
      </c>
    </row>
    <row r="105" spans="2:47" s="6" customFormat="1" ht="84.75" customHeight="1">
      <c r="B105" s="23"/>
      <c r="C105" s="24"/>
      <c r="D105" s="157" t="s">
        <v>489</v>
      </c>
      <c r="E105" s="24"/>
      <c r="F105" s="158" t="s">
        <v>508</v>
      </c>
      <c r="G105" s="24"/>
      <c r="H105" s="24"/>
      <c r="J105" s="24"/>
      <c r="K105" s="24"/>
      <c r="L105" s="43"/>
      <c r="M105" s="56"/>
      <c r="N105" s="24"/>
      <c r="O105" s="24"/>
      <c r="P105" s="24"/>
      <c r="Q105" s="24"/>
      <c r="R105" s="24"/>
      <c r="S105" s="24"/>
      <c r="T105" s="57"/>
      <c r="AT105" s="6" t="s">
        <v>489</v>
      </c>
      <c r="AU105" s="6" t="s">
        <v>440</v>
      </c>
    </row>
    <row r="106" spans="2:65" s="6" customFormat="1" ht="15.75" customHeight="1">
      <c r="B106" s="23"/>
      <c r="C106" s="143" t="s">
        <v>516</v>
      </c>
      <c r="D106" s="143" t="s">
        <v>480</v>
      </c>
      <c r="E106" s="144" t="s">
        <v>517</v>
      </c>
      <c r="F106" s="145" t="s">
        <v>518</v>
      </c>
      <c r="G106" s="146" t="s">
        <v>505</v>
      </c>
      <c r="H106" s="147">
        <v>0.36</v>
      </c>
      <c r="I106" s="148"/>
      <c r="J106" s="149">
        <f>ROUND($I$106*$H$106,2)</f>
        <v>0</v>
      </c>
      <c r="K106" s="145" t="s">
        <v>484</v>
      </c>
      <c r="L106" s="43"/>
      <c r="M106" s="150"/>
      <c r="N106" s="151" t="s">
        <v>403</v>
      </c>
      <c r="O106" s="24"/>
      <c r="P106" s="152">
        <f>$O$106*$H$106</f>
        <v>0</v>
      </c>
      <c r="Q106" s="152">
        <v>0</v>
      </c>
      <c r="R106" s="152">
        <f>$Q$106*$H$106</f>
        <v>0</v>
      </c>
      <c r="S106" s="152">
        <v>0</v>
      </c>
      <c r="T106" s="153">
        <f>$S$106*$H$106</f>
        <v>0</v>
      </c>
      <c r="AR106" s="85" t="s">
        <v>485</v>
      </c>
      <c r="AT106" s="85" t="s">
        <v>480</v>
      </c>
      <c r="AU106" s="85" t="s">
        <v>440</v>
      </c>
      <c r="AY106" s="6" t="s">
        <v>478</v>
      </c>
      <c r="BE106" s="154">
        <f>IF($N$106="základní",$J$106,0)</f>
        <v>0</v>
      </c>
      <c r="BF106" s="154">
        <f>IF($N$106="snížená",$J$106,0)</f>
        <v>0</v>
      </c>
      <c r="BG106" s="154">
        <f>IF($N$106="zákl. přenesená",$J$106,0)</f>
        <v>0</v>
      </c>
      <c r="BH106" s="154">
        <f>IF($N$106="sníž. přenesená",$J$106,0)</f>
        <v>0</v>
      </c>
      <c r="BI106" s="154">
        <f>IF($N$106="nulová",$J$106,0)</f>
        <v>0</v>
      </c>
      <c r="BJ106" s="85" t="s">
        <v>381</v>
      </c>
      <c r="BK106" s="154">
        <f>ROUND($I$106*$H$106,2)</f>
        <v>0</v>
      </c>
      <c r="BL106" s="85" t="s">
        <v>485</v>
      </c>
      <c r="BM106" s="85" t="s">
        <v>519</v>
      </c>
    </row>
    <row r="107" spans="2:47" s="6" customFormat="1" ht="27" customHeight="1">
      <c r="B107" s="23"/>
      <c r="C107" s="24"/>
      <c r="D107" s="155" t="s">
        <v>487</v>
      </c>
      <c r="E107" s="24"/>
      <c r="F107" s="156" t="s">
        <v>520</v>
      </c>
      <c r="G107" s="24"/>
      <c r="H107" s="24"/>
      <c r="J107" s="24"/>
      <c r="K107" s="24"/>
      <c r="L107" s="43"/>
      <c r="M107" s="56"/>
      <c r="N107" s="24"/>
      <c r="O107" s="24"/>
      <c r="P107" s="24"/>
      <c r="Q107" s="24"/>
      <c r="R107" s="24"/>
      <c r="S107" s="24"/>
      <c r="T107" s="57"/>
      <c r="AT107" s="6" t="s">
        <v>487</v>
      </c>
      <c r="AU107" s="6" t="s">
        <v>440</v>
      </c>
    </row>
    <row r="108" spans="2:47" s="6" customFormat="1" ht="84.75" customHeight="1">
      <c r="B108" s="23"/>
      <c r="C108" s="24"/>
      <c r="D108" s="157" t="s">
        <v>489</v>
      </c>
      <c r="E108" s="24"/>
      <c r="F108" s="158" t="s">
        <v>521</v>
      </c>
      <c r="G108" s="24"/>
      <c r="H108" s="24"/>
      <c r="J108" s="24"/>
      <c r="K108" s="24"/>
      <c r="L108" s="43"/>
      <c r="M108" s="56"/>
      <c r="N108" s="24"/>
      <c r="O108" s="24"/>
      <c r="P108" s="24"/>
      <c r="Q108" s="24"/>
      <c r="R108" s="24"/>
      <c r="S108" s="24"/>
      <c r="T108" s="57"/>
      <c r="AT108" s="6" t="s">
        <v>489</v>
      </c>
      <c r="AU108" s="6" t="s">
        <v>440</v>
      </c>
    </row>
    <row r="109" spans="2:51" s="6" customFormat="1" ht="15.75" customHeight="1">
      <c r="B109" s="159"/>
      <c r="C109" s="160"/>
      <c r="D109" s="157" t="s">
        <v>509</v>
      </c>
      <c r="E109" s="161"/>
      <c r="F109" s="162" t="s">
        <v>522</v>
      </c>
      <c r="G109" s="160"/>
      <c r="H109" s="163">
        <v>0.36</v>
      </c>
      <c r="J109" s="160"/>
      <c r="K109" s="160"/>
      <c r="L109" s="164"/>
      <c r="M109" s="165"/>
      <c r="N109" s="160"/>
      <c r="O109" s="160"/>
      <c r="P109" s="160"/>
      <c r="Q109" s="160"/>
      <c r="R109" s="160"/>
      <c r="S109" s="160"/>
      <c r="T109" s="166"/>
      <c r="AT109" s="167" t="s">
        <v>509</v>
      </c>
      <c r="AU109" s="167" t="s">
        <v>440</v>
      </c>
      <c r="AV109" s="168" t="s">
        <v>440</v>
      </c>
      <c r="AW109" s="168" t="s">
        <v>449</v>
      </c>
      <c r="AX109" s="168" t="s">
        <v>432</v>
      </c>
      <c r="AY109" s="167" t="s">
        <v>478</v>
      </c>
    </row>
    <row r="110" spans="2:65" s="6" customFormat="1" ht="15.75" customHeight="1">
      <c r="B110" s="23"/>
      <c r="C110" s="143" t="s">
        <v>523</v>
      </c>
      <c r="D110" s="143" t="s">
        <v>480</v>
      </c>
      <c r="E110" s="144" t="s">
        <v>524</v>
      </c>
      <c r="F110" s="145" t="s">
        <v>525</v>
      </c>
      <c r="G110" s="146" t="s">
        <v>505</v>
      </c>
      <c r="H110" s="147">
        <v>0.36</v>
      </c>
      <c r="I110" s="148"/>
      <c r="J110" s="149">
        <f>ROUND($I$110*$H$110,2)</f>
        <v>0</v>
      </c>
      <c r="K110" s="145" t="s">
        <v>484</v>
      </c>
      <c r="L110" s="43"/>
      <c r="M110" s="150"/>
      <c r="N110" s="151" t="s">
        <v>403</v>
      </c>
      <c r="O110" s="24"/>
      <c r="P110" s="152">
        <f>$O$110*$H$110</f>
        <v>0</v>
      </c>
      <c r="Q110" s="152">
        <v>0</v>
      </c>
      <c r="R110" s="152">
        <f>$Q$110*$H$110</f>
        <v>0</v>
      </c>
      <c r="S110" s="152">
        <v>0</v>
      </c>
      <c r="T110" s="153">
        <f>$S$110*$H$110</f>
        <v>0</v>
      </c>
      <c r="AR110" s="85" t="s">
        <v>485</v>
      </c>
      <c r="AT110" s="85" t="s">
        <v>480</v>
      </c>
      <c r="AU110" s="85" t="s">
        <v>440</v>
      </c>
      <c r="AY110" s="6" t="s">
        <v>478</v>
      </c>
      <c r="BE110" s="154">
        <f>IF($N$110="základní",$J$110,0)</f>
        <v>0</v>
      </c>
      <c r="BF110" s="154">
        <f>IF($N$110="snížená",$J$110,0)</f>
        <v>0</v>
      </c>
      <c r="BG110" s="154">
        <f>IF($N$110="zákl. přenesená",$J$110,0)</f>
        <v>0</v>
      </c>
      <c r="BH110" s="154">
        <f>IF($N$110="sníž. přenesená",$J$110,0)</f>
        <v>0</v>
      </c>
      <c r="BI110" s="154">
        <f>IF($N$110="nulová",$J$110,0)</f>
        <v>0</v>
      </c>
      <c r="BJ110" s="85" t="s">
        <v>381</v>
      </c>
      <c r="BK110" s="154">
        <f>ROUND($I$110*$H$110,2)</f>
        <v>0</v>
      </c>
      <c r="BL110" s="85" t="s">
        <v>485</v>
      </c>
      <c r="BM110" s="85" t="s">
        <v>526</v>
      </c>
    </row>
    <row r="111" spans="2:47" s="6" customFormat="1" ht="27" customHeight="1">
      <c r="B111" s="23"/>
      <c r="C111" s="24"/>
      <c r="D111" s="155" t="s">
        <v>487</v>
      </c>
      <c r="E111" s="24"/>
      <c r="F111" s="156" t="s">
        <v>527</v>
      </c>
      <c r="G111" s="24"/>
      <c r="H111" s="24"/>
      <c r="J111" s="24"/>
      <c r="K111" s="24"/>
      <c r="L111" s="43"/>
      <c r="M111" s="56"/>
      <c r="N111" s="24"/>
      <c r="O111" s="24"/>
      <c r="P111" s="24"/>
      <c r="Q111" s="24"/>
      <c r="R111" s="24"/>
      <c r="S111" s="24"/>
      <c r="T111" s="57"/>
      <c r="AT111" s="6" t="s">
        <v>487</v>
      </c>
      <c r="AU111" s="6" t="s">
        <v>440</v>
      </c>
    </row>
    <row r="112" spans="2:47" s="6" customFormat="1" ht="84.75" customHeight="1">
      <c r="B112" s="23"/>
      <c r="C112" s="24"/>
      <c r="D112" s="157" t="s">
        <v>489</v>
      </c>
      <c r="E112" s="24"/>
      <c r="F112" s="158" t="s">
        <v>521</v>
      </c>
      <c r="G112" s="24"/>
      <c r="H112" s="24"/>
      <c r="J112" s="24"/>
      <c r="K112" s="24"/>
      <c r="L112" s="43"/>
      <c r="M112" s="56"/>
      <c r="N112" s="24"/>
      <c r="O112" s="24"/>
      <c r="P112" s="24"/>
      <c r="Q112" s="24"/>
      <c r="R112" s="24"/>
      <c r="S112" s="24"/>
      <c r="T112" s="57"/>
      <c r="AT112" s="6" t="s">
        <v>489</v>
      </c>
      <c r="AU112" s="6" t="s">
        <v>440</v>
      </c>
    </row>
    <row r="113" spans="2:65" s="6" customFormat="1" ht="15.75" customHeight="1">
      <c r="B113" s="23"/>
      <c r="C113" s="143" t="s">
        <v>528</v>
      </c>
      <c r="D113" s="143" t="s">
        <v>480</v>
      </c>
      <c r="E113" s="144" t="s">
        <v>529</v>
      </c>
      <c r="F113" s="145" t="s">
        <v>530</v>
      </c>
      <c r="G113" s="146" t="s">
        <v>483</v>
      </c>
      <c r="H113" s="147">
        <v>160</v>
      </c>
      <c r="I113" s="148"/>
      <c r="J113" s="149">
        <f>ROUND($I$113*$H$113,2)</f>
        <v>0</v>
      </c>
      <c r="K113" s="145" t="s">
        <v>484</v>
      </c>
      <c r="L113" s="43"/>
      <c r="M113" s="150"/>
      <c r="N113" s="151" t="s">
        <v>403</v>
      </c>
      <c r="O113" s="24"/>
      <c r="P113" s="152">
        <f>$O$113*$H$113</f>
        <v>0</v>
      </c>
      <c r="Q113" s="152">
        <v>0</v>
      </c>
      <c r="R113" s="152">
        <f>$Q$113*$H$113</f>
        <v>0</v>
      </c>
      <c r="S113" s="152">
        <v>0</v>
      </c>
      <c r="T113" s="153">
        <f>$S$113*$H$113</f>
        <v>0</v>
      </c>
      <c r="AR113" s="85" t="s">
        <v>485</v>
      </c>
      <c r="AT113" s="85" t="s">
        <v>480</v>
      </c>
      <c r="AU113" s="85" t="s">
        <v>440</v>
      </c>
      <c r="AY113" s="6" t="s">
        <v>478</v>
      </c>
      <c r="BE113" s="154">
        <f>IF($N$113="základní",$J$113,0)</f>
        <v>0</v>
      </c>
      <c r="BF113" s="154">
        <f>IF($N$113="snížená",$J$113,0)</f>
        <v>0</v>
      </c>
      <c r="BG113" s="154">
        <f>IF($N$113="zákl. přenesená",$J$113,0)</f>
        <v>0</v>
      </c>
      <c r="BH113" s="154">
        <f>IF($N$113="sníž. přenesená",$J$113,0)</f>
        <v>0</v>
      </c>
      <c r="BI113" s="154">
        <f>IF($N$113="nulová",$J$113,0)</f>
        <v>0</v>
      </c>
      <c r="BJ113" s="85" t="s">
        <v>381</v>
      </c>
      <c r="BK113" s="154">
        <f>ROUND($I$113*$H$113,2)</f>
        <v>0</v>
      </c>
      <c r="BL113" s="85" t="s">
        <v>485</v>
      </c>
      <c r="BM113" s="85" t="s">
        <v>531</v>
      </c>
    </row>
    <row r="114" spans="2:47" s="6" customFormat="1" ht="27" customHeight="1">
      <c r="B114" s="23"/>
      <c r="C114" s="24"/>
      <c r="D114" s="155" t="s">
        <v>487</v>
      </c>
      <c r="E114" s="24"/>
      <c r="F114" s="156" t="s">
        <v>532</v>
      </c>
      <c r="G114" s="24"/>
      <c r="H114" s="24"/>
      <c r="J114" s="24"/>
      <c r="K114" s="24"/>
      <c r="L114" s="43"/>
      <c r="M114" s="56"/>
      <c r="N114" s="24"/>
      <c r="O114" s="24"/>
      <c r="P114" s="24"/>
      <c r="Q114" s="24"/>
      <c r="R114" s="24"/>
      <c r="S114" s="24"/>
      <c r="T114" s="57"/>
      <c r="AT114" s="6" t="s">
        <v>487</v>
      </c>
      <c r="AU114" s="6" t="s">
        <v>440</v>
      </c>
    </row>
    <row r="115" spans="2:47" s="6" customFormat="1" ht="30.75" customHeight="1">
      <c r="B115" s="23"/>
      <c r="C115" s="24"/>
      <c r="D115" s="157" t="s">
        <v>489</v>
      </c>
      <c r="E115" s="24"/>
      <c r="F115" s="158" t="s">
        <v>533</v>
      </c>
      <c r="G115" s="24"/>
      <c r="H115" s="24"/>
      <c r="J115" s="24"/>
      <c r="K115" s="24"/>
      <c r="L115" s="43"/>
      <c r="M115" s="56"/>
      <c r="N115" s="24"/>
      <c r="O115" s="24"/>
      <c r="P115" s="24"/>
      <c r="Q115" s="24"/>
      <c r="R115" s="24"/>
      <c r="S115" s="24"/>
      <c r="T115" s="57"/>
      <c r="AT115" s="6" t="s">
        <v>489</v>
      </c>
      <c r="AU115" s="6" t="s">
        <v>440</v>
      </c>
    </row>
    <row r="116" spans="2:51" s="6" customFormat="1" ht="15.75" customHeight="1">
      <c r="B116" s="159"/>
      <c r="C116" s="160"/>
      <c r="D116" s="157" t="s">
        <v>509</v>
      </c>
      <c r="E116" s="161"/>
      <c r="F116" s="162" t="s">
        <v>534</v>
      </c>
      <c r="G116" s="160"/>
      <c r="H116" s="163">
        <v>160</v>
      </c>
      <c r="J116" s="160"/>
      <c r="K116" s="160"/>
      <c r="L116" s="164"/>
      <c r="M116" s="165"/>
      <c r="N116" s="160"/>
      <c r="O116" s="160"/>
      <c r="P116" s="160"/>
      <c r="Q116" s="160"/>
      <c r="R116" s="160"/>
      <c r="S116" s="160"/>
      <c r="T116" s="166"/>
      <c r="AT116" s="167" t="s">
        <v>509</v>
      </c>
      <c r="AU116" s="167" t="s">
        <v>440</v>
      </c>
      <c r="AV116" s="168" t="s">
        <v>440</v>
      </c>
      <c r="AW116" s="168" t="s">
        <v>449</v>
      </c>
      <c r="AX116" s="168" t="s">
        <v>432</v>
      </c>
      <c r="AY116" s="167" t="s">
        <v>478</v>
      </c>
    </row>
    <row r="117" spans="2:65" s="6" customFormat="1" ht="15.75" customHeight="1">
      <c r="B117" s="23"/>
      <c r="C117" s="143" t="s">
        <v>535</v>
      </c>
      <c r="D117" s="143" t="s">
        <v>480</v>
      </c>
      <c r="E117" s="144" t="s">
        <v>536</v>
      </c>
      <c r="F117" s="145" t="s">
        <v>537</v>
      </c>
      <c r="G117" s="146" t="s">
        <v>483</v>
      </c>
      <c r="H117" s="147">
        <v>10</v>
      </c>
      <c r="I117" s="148"/>
      <c r="J117" s="149">
        <f>ROUND($I$117*$H$117,2)</f>
        <v>0</v>
      </c>
      <c r="K117" s="145" t="s">
        <v>484</v>
      </c>
      <c r="L117" s="43"/>
      <c r="M117" s="150"/>
      <c r="N117" s="151" t="s">
        <v>403</v>
      </c>
      <c r="O117" s="24"/>
      <c r="P117" s="152">
        <f>$O$117*$H$117</f>
        <v>0</v>
      </c>
      <c r="Q117" s="152">
        <v>0</v>
      </c>
      <c r="R117" s="152">
        <f>$Q$117*$H$117</f>
        <v>0</v>
      </c>
      <c r="S117" s="152">
        <v>0</v>
      </c>
      <c r="T117" s="153">
        <f>$S$117*$H$117</f>
        <v>0</v>
      </c>
      <c r="AR117" s="85" t="s">
        <v>485</v>
      </c>
      <c r="AT117" s="85" t="s">
        <v>480</v>
      </c>
      <c r="AU117" s="85" t="s">
        <v>440</v>
      </c>
      <c r="AY117" s="6" t="s">
        <v>478</v>
      </c>
      <c r="BE117" s="154">
        <f>IF($N$117="základní",$J$117,0)</f>
        <v>0</v>
      </c>
      <c r="BF117" s="154">
        <f>IF($N$117="snížená",$J$117,0)</f>
        <v>0</v>
      </c>
      <c r="BG117" s="154">
        <f>IF($N$117="zákl. přenesená",$J$117,0)</f>
        <v>0</v>
      </c>
      <c r="BH117" s="154">
        <f>IF($N$117="sníž. přenesená",$J$117,0)</f>
        <v>0</v>
      </c>
      <c r="BI117" s="154">
        <f>IF($N$117="nulová",$J$117,0)</f>
        <v>0</v>
      </c>
      <c r="BJ117" s="85" t="s">
        <v>381</v>
      </c>
      <c r="BK117" s="154">
        <f>ROUND($I$117*$H$117,2)</f>
        <v>0</v>
      </c>
      <c r="BL117" s="85" t="s">
        <v>485</v>
      </c>
      <c r="BM117" s="85" t="s">
        <v>538</v>
      </c>
    </row>
    <row r="118" spans="2:47" s="6" customFormat="1" ht="27" customHeight="1">
      <c r="B118" s="23"/>
      <c r="C118" s="24"/>
      <c r="D118" s="155" t="s">
        <v>487</v>
      </c>
      <c r="E118" s="24"/>
      <c r="F118" s="156" t="s">
        <v>539</v>
      </c>
      <c r="G118" s="24"/>
      <c r="H118" s="24"/>
      <c r="J118" s="24"/>
      <c r="K118" s="24"/>
      <c r="L118" s="43"/>
      <c r="M118" s="56"/>
      <c r="N118" s="24"/>
      <c r="O118" s="24"/>
      <c r="P118" s="24"/>
      <c r="Q118" s="24"/>
      <c r="R118" s="24"/>
      <c r="S118" s="24"/>
      <c r="T118" s="57"/>
      <c r="AT118" s="6" t="s">
        <v>487</v>
      </c>
      <c r="AU118" s="6" t="s">
        <v>440</v>
      </c>
    </row>
    <row r="119" spans="2:47" s="6" customFormat="1" ht="30.75" customHeight="1">
      <c r="B119" s="23"/>
      <c r="C119" s="24"/>
      <c r="D119" s="157" t="s">
        <v>489</v>
      </c>
      <c r="E119" s="24"/>
      <c r="F119" s="158" t="s">
        <v>533</v>
      </c>
      <c r="G119" s="24"/>
      <c r="H119" s="24"/>
      <c r="J119" s="24"/>
      <c r="K119" s="24"/>
      <c r="L119" s="43"/>
      <c r="M119" s="56"/>
      <c r="N119" s="24"/>
      <c r="O119" s="24"/>
      <c r="P119" s="24"/>
      <c r="Q119" s="24"/>
      <c r="R119" s="24"/>
      <c r="S119" s="24"/>
      <c r="T119" s="57"/>
      <c r="AT119" s="6" t="s">
        <v>489</v>
      </c>
      <c r="AU119" s="6" t="s">
        <v>440</v>
      </c>
    </row>
    <row r="120" spans="2:65" s="6" customFormat="1" ht="15.75" customHeight="1">
      <c r="B120" s="23"/>
      <c r="C120" s="143" t="s">
        <v>386</v>
      </c>
      <c r="D120" s="143" t="s">
        <v>480</v>
      </c>
      <c r="E120" s="144" t="s">
        <v>540</v>
      </c>
      <c r="F120" s="145" t="s">
        <v>541</v>
      </c>
      <c r="G120" s="146" t="s">
        <v>483</v>
      </c>
      <c r="H120" s="147">
        <v>10</v>
      </c>
      <c r="I120" s="148"/>
      <c r="J120" s="149">
        <f>ROUND($I$120*$H$120,2)</f>
        <v>0</v>
      </c>
      <c r="K120" s="145" t="s">
        <v>484</v>
      </c>
      <c r="L120" s="43"/>
      <c r="M120" s="150"/>
      <c r="N120" s="151" t="s">
        <v>403</v>
      </c>
      <c r="O120" s="24"/>
      <c r="P120" s="152">
        <f>$O$120*$H$120</f>
        <v>0</v>
      </c>
      <c r="Q120" s="152">
        <v>0</v>
      </c>
      <c r="R120" s="152">
        <f>$Q$120*$H$120</f>
        <v>0</v>
      </c>
      <c r="S120" s="152">
        <v>0</v>
      </c>
      <c r="T120" s="153">
        <f>$S$120*$H$120</f>
        <v>0</v>
      </c>
      <c r="AR120" s="85" t="s">
        <v>485</v>
      </c>
      <c r="AT120" s="85" t="s">
        <v>480</v>
      </c>
      <c r="AU120" s="85" t="s">
        <v>440</v>
      </c>
      <c r="AY120" s="6" t="s">
        <v>478</v>
      </c>
      <c r="BE120" s="154">
        <f>IF($N$120="základní",$J$120,0)</f>
        <v>0</v>
      </c>
      <c r="BF120" s="154">
        <f>IF($N$120="snížená",$J$120,0)</f>
        <v>0</v>
      </c>
      <c r="BG120" s="154">
        <f>IF($N$120="zákl. přenesená",$J$120,0)</f>
        <v>0</v>
      </c>
      <c r="BH120" s="154">
        <f>IF($N$120="sníž. přenesená",$J$120,0)</f>
        <v>0</v>
      </c>
      <c r="BI120" s="154">
        <f>IF($N$120="nulová",$J$120,0)</f>
        <v>0</v>
      </c>
      <c r="BJ120" s="85" t="s">
        <v>381</v>
      </c>
      <c r="BK120" s="154">
        <f>ROUND($I$120*$H$120,2)</f>
        <v>0</v>
      </c>
      <c r="BL120" s="85" t="s">
        <v>485</v>
      </c>
      <c r="BM120" s="85" t="s">
        <v>542</v>
      </c>
    </row>
    <row r="121" spans="2:47" s="6" customFormat="1" ht="27" customHeight="1">
      <c r="B121" s="23"/>
      <c r="C121" s="24"/>
      <c r="D121" s="155" t="s">
        <v>487</v>
      </c>
      <c r="E121" s="24"/>
      <c r="F121" s="156" t="s">
        <v>543</v>
      </c>
      <c r="G121" s="24"/>
      <c r="H121" s="24"/>
      <c r="J121" s="24"/>
      <c r="K121" s="24"/>
      <c r="L121" s="43"/>
      <c r="M121" s="56"/>
      <c r="N121" s="24"/>
      <c r="O121" s="24"/>
      <c r="P121" s="24"/>
      <c r="Q121" s="24"/>
      <c r="R121" s="24"/>
      <c r="S121" s="24"/>
      <c r="T121" s="57"/>
      <c r="AT121" s="6" t="s">
        <v>487</v>
      </c>
      <c r="AU121" s="6" t="s">
        <v>440</v>
      </c>
    </row>
    <row r="122" spans="2:47" s="6" customFormat="1" ht="30.75" customHeight="1">
      <c r="B122" s="23"/>
      <c r="C122" s="24"/>
      <c r="D122" s="157" t="s">
        <v>489</v>
      </c>
      <c r="E122" s="24"/>
      <c r="F122" s="158" t="s">
        <v>533</v>
      </c>
      <c r="G122" s="24"/>
      <c r="H122" s="24"/>
      <c r="J122" s="24"/>
      <c r="K122" s="24"/>
      <c r="L122" s="43"/>
      <c r="M122" s="56"/>
      <c r="N122" s="24"/>
      <c r="O122" s="24"/>
      <c r="P122" s="24"/>
      <c r="Q122" s="24"/>
      <c r="R122" s="24"/>
      <c r="S122" s="24"/>
      <c r="T122" s="57"/>
      <c r="AT122" s="6" t="s">
        <v>489</v>
      </c>
      <c r="AU122" s="6" t="s">
        <v>440</v>
      </c>
    </row>
    <row r="123" spans="2:65" s="6" customFormat="1" ht="15.75" customHeight="1">
      <c r="B123" s="23"/>
      <c r="C123" s="143" t="s">
        <v>544</v>
      </c>
      <c r="D123" s="143" t="s">
        <v>480</v>
      </c>
      <c r="E123" s="144" t="s">
        <v>545</v>
      </c>
      <c r="F123" s="145" t="s">
        <v>546</v>
      </c>
      <c r="G123" s="146" t="s">
        <v>505</v>
      </c>
      <c r="H123" s="147">
        <v>29.73</v>
      </c>
      <c r="I123" s="148"/>
      <c r="J123" s="149">
        <f>ROUND($I$123*$H$123,2)</f>
        <v>0</v>
      </c>
      <c r="K123" s="145" t="s">
        <v>484</v>
      </c>
      <c r="L123" s="43"/>
      <c r="M123" s="150"/>
      <c r="N123" s="151" t="s">
        <v>403</v>
      </c>
      <c r="O123" s="24"/>
      <c r="P123" s="152">
        <f>$O$123*$H$123</f>
        <v>0</v>
      </c>
      <c r="Q123" s="152">
        <v>0</v>
      </c>
      <c r="R123" s="152">
        <f>$Q$123*$H$123</f>
        <v>0</v>
      </c>
      <c r="S123" s="152">
        <v>0</v>
      </c>
      <c r="T123" s="153">
        <f>$S$123*$H$123</f>
        <v>0</v>
      </c>
      <c r="AR123" s="85" t="s">
        <v>485</v>
      </c>
      <c r="AT123" s="85" t="s">
        <v>480</v>
      </c>
      <c r="AU123" s="85" t="s">
        <v>440</v>
      </c>
      <c r="AY123" s="6" t="s">
        <v>478</v>
      </c>
      <c r="BE123" s="154">
        <f>IF($N$123="základní",$J$123,0)</f>
        <v>0</v>
      </c>
      <c r="BF123" s="154">
        <f>IF($N$123="snížená",$J$123,0)</f>
        <v>0</v>
      </c>
      <c r="BG123" s="154">
        <f>IF($N$123="zákl. přenesená",$J$123,0)</f>
        <v>0</v>
      </c>
      <c r="BH123" s="154">
        <f>IF($N$123="sníž. přenesená",$J$123,0)</f>
        <v>0</v>
      </c>
      <c r="BI123" s="154">
        <f>IF($N$123="nulová",$J$123,0)</f>
        <v>0</v>
      </c>
      <c r="BJ123" s="85" t="s">
        <v>381</v>
      </c>
      <c r="BK123" s="154">
        <f>ROUND($I$123*$H$123,2)</f>
        <v>0</v>
      </c>
      <c r="BL123" s="85" t="s">
        <v>485</v>
      </c>
      <c r="BM123" s="85" t="s">
        <v>547</v>
      </c>
    </row>
    <row r="124" spans="2:47" s="6" customFormat="1" ht="27" customHeight="1">
      <c r="B124" s="23"/>
      <c r="C124" s="24"/>
      <c r="D124" s="155" t="s">
        <v>487</v>
      </c>
      <c r="E124" s="24"/>
      <c r="F124" s="156" t="s">
        <v>548</v>
      </c>
      <c r="G124" s="24"/>
      <c r="H124" s="24"/>
      <c r="J124" s="24"/>
      <c r="K124" s="24"/>
      <c r="L124" s="43"/>
      <c r="M124" s="56"/>
      <c r="N124" s="24"/>
      <c r="O124" s="24"/>
      <c r="P124" s="24"/>
      <c r="Q124" s="24"/>
      <c r="R124" s="24"/>
      <c r="S124" s="24"/>
      <c r="T124" s="57"/>
      <c r="AT124" s="6" t="s">
        <v>487</v>
      </c>
      <c r="AU124" s="6" t="s">
        <v>440</v>
      </c>
    </row>
    <row r="125" spans="2:47" s="6" customFormat="1" ht="165.75" customHeight="1">
      <c r="B125" s="23"/>
      <c r="C125" s="24"/>
      <c r="D125" s="157" t="s">
        <v>489</v>
      </c>
      <c r="E125" s="24"/>
      <c r="F125" s="158" t="s">
        <v>549</v>
      </c>
      <c r="G125" s="24"/>
      <c r="H125" s="24"/>
      <c r="J125" s="24"/>
      <c r="K125" s="24"/>
      <c r="L125" s="43"/>
      <c r="M125" s="56"/>
      <c r="N125" s="24"/>
      <c r="O125" s="24"/>
      <c r="P125" s="24"/>
      <c r="Q125" s="24"/>
      <c r="R125" s="24"/>
      <c r="S125" s="24"/>
      <c r="T125" s="57"/>
      <c r="AT125" s="6" t="s">
        <v>489</v>
      </c>
      <c r="AU125" s="6" t="s">
        <v>440</v>
      </c>
    </row>
    <row r="126" spans="2:51" s="6" customFormat="1" ht="15.75" customHeight="1">
      <c r="B126" s="159"/>
      <c r="C126" s="160"/>
      <c r="D126" s="157" t="s">
        <v>509</v>
      </c>
      <c r="E126" s="161"/>
      <c r="F126" s="162" t="s">
        <v>550</v>
      </c>
      <c r="G126" s="160"/>
      <c r="H126" s="163">
        <v>33.188</v>
      </c>
      <c r="J126" s="160"/>
      <c r="K126" s="160"/>
      <c r="L126" s="164"/>
      <c r="M126" s="165"/>
      <c r="N126" s="160"/>
      <c r="O126" s="160"/>
      <c r="P126" s="160"/>
      <c r="Q126" s="160"/>
      <c r="R126" s="160"/>
      <c r="S126" s="160"/>
      <c r="T126" s="166"/>
      <c r="AT126" s="167" t="s">
        <v>509</v>
      </c>
      <c r="AU126" s="167" t="s">
        <v>440</v>
      </c>
      <c r="AV126" s="168" t="s">
        <v>440</v>
      </c>
      <c r="AW126" s="168" t="s">
        <v>449</v>
      </c>
      <c r="AX126" s="168" t="s">
        <v>432</v>
      </c>
      <c r="AY126" s="167" t="s">
        <v>478</v>
      </c>
    </row>
    <row r="127" spans="2:51" s="6" customFormat="1" ht="15.75" customHeight="1">
      <c r="B127" s="159"/>
      <c r="C127" s="160"/>
      <c r="D127" s="157" t="s">
        <v>509</v>
      </c>
      <c r="E127" s="161"/>
      <c r="F127" s="162" t="s">
        <v>522</v>
      </c>
      <c r="G127" s="160"/>
      <c r="H127" s="163">
        <v>0.36</v>
      </c>
      <c r="J127" s="160"/>
      <c r="K127" s="160"/>
      <c r="L127" s="164"/>
      <c r="M127" s="165"/>
      <c r="N127" s="160"/>
      <c r="O127" s="160"/>
      <c r="P127" s="160"/>
      <c r="Q127" s="160"/>
      <c r="R127" s="160"/>
      <c r="S127" s="160"/>
      <c r="T127" s="166"/>
      <c r="AT127" s="167" t="s">
        <v>509</v>
      </c>
      <c r="AU127" s="167" t="s">
        <v>440</v>
      </c>
      <c r="AV127" s="168" t="s">
        <v>440</v>
      </c>
      <c r="AW127" s="168" t="s">
        <v>449</v>
      </c>
      <c r="AX127" s="168" t="s">
        <v>432</v>
      </c>
      <c r="AY127" s="167" t="s">
        <v>478</v>
      </c>
    </row>
    <row r="128" spans="2:51" s="6" customFormat="1" ht="15.75" customHeight="1">
      <c r="B128" s="169"/>
      <c r="C128" s="170"/>
      <c r="D128" s="157" t="s">
        <v>509</v>
      </c>
      <c r="E128" s="171"/>
      <c r="F128" s="172" t="s">
        <v>551</v>
      </c>
      <c r="G128" s="170"/>
      <c r="H128" s="171"/>
      <c r="J128" s="170"/>
      <c r="K128" s="170"/>
      <c r="L128" s="173"/>
      <c r="M128" s="174"/>
      <c r="N128" s="170"/>
      <c r="O128" s="170"/>
      <c r="P128" s="170"/>
      <c r="Q128" s="170"/>
      <c r="R128" s="170"/>
      <c r="S128" s="170"/>
      <c r="T128" s="175"/>
      <c r="AT128" s="176" t="s">
        <v>509</v>
      </c>
      <c r="AU128" s="176" t="s">
        <v>440</v>
      </c>
      <c r="AV128" s="177" t="s">
        <v>381</v>
      </c>
      <c r="AW128" s="177" t="s">
        <v>449</v>
      </c>
      <c r="AX128" s="177" t="s">
        <v>432</v>
      </c>
      <c r="AY128" s="176" t="s">
        <v>478</v>
      </c>
    </row>
    <row r="129" spans="2:51" s="6" customFormat="1" ht="15.75" customHeight="1">
      <c r="B129" s="159"/>
      <c r="C129" s="160"/>
      <c r="D129" s="157" t="s">
        <v>509</v>
      </c>
      <c r="E129" s="161"/>
      <c r="F129" s="162" t="s">
        <v>552</v>
      </c>
      <c r="G129" s="160"/>
      <c r="H129" s="163">
        <v>-1.599</v>
      </c>
      <c r="J129" s="160"/>
      <c r="K129" s="160"/>
      <c r="L129" s="164"/>
      <c r="M129" s="165"/>
      <c r="N129" s="160"/>
      <c r="O129" s="160"/>
      <c r="P129" s="160"/>
      <c r="Q129" s="160"/>
      <c r="R129" s="160"/>
      <c r="S129" s="160"/>
      <c r="T129" s="166"/>
      <c r="AT129" s="167" t="s">
        <v>509</v>
      </c>
      <c r="AU129" s="167" t="s">
        <v>440</v>
      </c>
      <c r="AV129" s="168" t="s">
        <v>440</v>
      </c>
      <c r="AW129" s="168" t="s">
        <v>449</v>
      </c>
      <c r="AX129" s="168" t="s">
        <v>432</v>
      </c>
      <c r="AY129" s="167" t="s">
        <v>478</v>
      </c>
    </row>
    <row r="130" spans="2:51" s="6" customFormat="1" ht="15.75" customHeight="1">
      <c r="B130" s="169"/>
      <c r="C130" s="170"/>
      <c r="D130" s="157" t="s">
        <v>509</v>
      </c>
      <c r="E130" s="171"/>
      <c r="F130" s="172" t="s">
        <v>553</v>
      </c>
      <c r="G130" s="170"/>
      <c r="H130" s="171"/>
      <c r="J130" s="170"/>
      <c r="K130" s="170"/>
      <c r="L130" s="173"/>
      <c r="M130" s="174"/>
      <c r="N130" s="170"/>
      <c r="O130" s="170"/>
      <c r="P130" s="170"/>
      <c r="Q130" s="170"/>
      <c r="R130" s="170"/>
      <c r="S130" s="170"/>
      <c r="T130" s="175"/>
      <c r="AT130" s="176" t="s">
        <v>509</v>
      </c>
      <c r="AU130" s="176" t="s">
        <v>440</v>
      </c>
      <c r="AV130" s="177" t="s">
        <v>381</v>
      </c>
      <c r="AW130" s="177" t="s">
        <v>449</v>
      </c>
      <c r="AX130" s="177" t="s">
        <v>432</v>
      </c>
      <c r="AY130" s="176" t="s">
        <v>478</v>
      </c>
    </row>
    <row r="131" spans="2:51" s="6" customFormat="1" ht="15.75" customHeight="1">
      <c r="B131" s="159"/>
      <c r="C131" s="160"/>
      <c r="D131" s="157" t="s">
        <v>509</v>
      </c>
      <c r="E131" s="161"/>
      <c r="F131" s="162" t="s">
        <v>554</v>
      </c>
      <c r="G131" s="160"/>
      <c r="H131" s="163">
        <v>-2.219</v>
      </c>
      <c r="J131" s="160"/>
      <c r="K131" s="160"/>
      <c r="L131" s="164"/>
      <c r="M131" s="165"/>
      <c r="N131" s="160"/>
      <c r="O131" s="160"/>
      <c r="P131" s="160"/>
      <c r="Q131" s="160"/>
      <c r="R131" s="160"/>
      <c r="S131" s="160"/>
      <c r="T131" s="166"/>
      <c r="AT131" s="167" t="s">
        <v>509</v>
      </c>
      <c r="AU131" s="167" t="s">
        <v>440</v>
      </c>
      <c r="AV131" s="168" t="s">
        <v>440</v>
      </c>
      <c r="AW131" s="168" t="s">
        <v>449</v>
      </c>
      <c r="AX131" s="168" t="s">
        <v>432</v>
      </c>
      <c r="AY131" s="167" t="s">
        <v>478</v>
      </c>
    </row>
    <row r="132" spans="2:65" s="6" customFormat="1" ht="15.75" customHeight="1">
      <c r="B132" s="23"/>
      <c r="C132" s="143" t="s">
        <v>555</v>
      </c>
      <c r="D132" s="143" t="s">
        <v>480</v>
      </c>
      <c r="E132" s="144" t="s">
        <v>556</v>
      </c>
      <c r="F132" s="145" t="s">
        <v>557</v>
      </c>
      <c r="G132" s="146" t="s">
        <v>505</v>
      </c>
      <c r="H132" s="147">
        <v>29.73</v>
      </c>
      <c r="I132" s="148"/>
      <c r="J132" s="149">
        <f>ROUND($I$132*$H$132,2)</f>
        <v>0</v>
      </c>
      <c r="K132" s="145" t="s">
        <v>484</v>
      </c>
      <c r="L132" s="43"/>
      <c r="M132" s="150"/>
      <c r="N132" s="151" t="s">
        <v>403</v>
      </c>
      <c r="O132" s="24"/>
      <c r="P132" s="152">
        <f>$O$132*$H$132</f>
        <v>0</v>
      </c>
      <c r="Q132" s="152">
        <v>0</v>
      </c>
      <c r="R132" s="152">
        <f>$Q$132*$H$132</f>
        <v>0</v>
      </c>
      <c r="S132" s="152">
        <v>0</v>
      </c>
      <c r="T132" s="153">
        <f>$S$132*$H$132</f>
        <v>0</v>
      </c>
      <c r="AR132" s="85" t="s">
        <v>485</v>
      </c>
      <c r="AT132" s="85" t="s">
        <v>480</v>
      </c>
      <c r="AU132" s="85" t="s">
        <v>440</v>
      </c>
      <c r="AY132" s="6" t="s">
        <v>478</v>
      </c>
      <c r="BE132" s="154">
        <f>IF($N$132="základní",$J$132,0)</f>
        <v>0</v>
      </c>
      <c r="BF132" s="154">
        <f>IF($N$132="snížená",$J$132,0)</f>
        <v>0</v>
      </c>
      <c r="BG132" s="154">
        <f>IF($N$132="zákl. přenesená",$J$132,0)</f>
        <v>0</v>
      </c>
      <c r="BH132" s="154">
        <f>IF($N$132="sníž. přenesená",$J$132,0)</f>
        <v>0</v>
      </c>
      <c r="BI132" s="154">
        <f>IF($N$132="nulová",$J$132,0)</f>
        <v>0</v>
      </c>
      <c r="BJ132" s="85" t="s">
        <v>381</v>
      </c>
      <c r="BK132" s="154">
        <f>ROUND($I$132*$H$132,2)</f>
        <v>0</v>
      </c>
      <c r="BL132" s="85" t="s">
        <v>485</v>
      </c>
      <c r="BM132" s="85" t="s">
        <v>558</v>
      </c>
    </row>
    <row r="133" spans="2:47" s="6" customFormat="1" ht="16.5" customHeight="1">
      <c r="B133" s="23"/>
      <c r="C133" s="24"/>
      <c r="D133" s="155" t="s">
        <v>487</v>
      </c>
      <c r="E133" s="24"/>
      <c r="F133" s="156" t="s">
        <v>557</v>
      </c>
      <c r="G133" s="24"/>
      <c r="H133" s="24"/>
      <c r="J133" s="24"/>
      <c r="K133" s="24"/>
      <c r="L133" s="43"/>
      <c r="M133" s="56"/>
      <c r="N133" s="24"/>
      <c r="O133" s="24"/>
      <c r="P133" s="24"/>
      <c r="Q133" s="24"/>
      <c r="R133" s="24"/>
      <c r="S133" s="24"/>
      <c r="T133" s="57"/>
      <c r="AT133" s="6" t="s">
        <v>487</v>
      </c>
      <c r="AU133" s="6" t="s">
        <v>440</v>
      </c>
    </row>
    <row r="134" spans="2:47" s="6" customFormat="1" ht="246.75" customHeight="1">
      <c r="B134" s="23"/>
      <c r="C134" s="24"/>
      <c r="D134" s="157" t="s">
        <v>489</v>
      </c>
      <c r="E134" s="24"/>
      <c r="F134" s="158" t="s">
        <v>559</v>
      </c>
      <c r="G134" s="24"/>
      <c r="H134" s="24"/>
      <c r="J134" s="24"/>
      <c r="K134" s="24"/>
      <c r="L134" s="43"/>
      <c r="M134" s="56"/>
      <c r="N134" s="24"/>
      <c r="O134" s="24"/>
      <c r="P134" s="24"/>
      <c r="Q134" s="24"/>
      <c r="R134" s="24"/>
      <c r="S134" s="24"/>
      <c r="T134" s="57"/>
      <c r="AT134" s="6" t="s">
        <v>489</v>
      </c>
      <c r="AU134" s="6" t="s">
        <v>440</v>
      </c>
    </row>
    <row r="135" spans="2:51" s="6" customFormat="1" ht="15.75" customHeight="1">
      <c r="B135" s="159"/>
      <c r="C135" s="160"/>
      <c r="D135" s="157" t="s">
        <v>509</v>
      </c>
      <c r="E135" s="161"/>
      <c r="F135" s="162" t="s">
        <v>550</v>
      </c>
      <c r="G135" s="160"/>
      <c r="H135" s="163">
        <v>33.188</v>
      </c>
      <c r="J135" s="160"/>
      <c r="K135" s="160"/>
      <c r="L135" s="164"/>
      <c r="M135" s="165"/>
      <c r="N135" s="160"/>
      <c r="O135" s="160"/>
      <c r="P135" s="160"/>
      <c r="Q135" s="160"/>
      <c r="R135" s="160"/>
      <c r="S135" s="160"/>
      <c r="T135" s="166"/>
      <c r="AT135" s="167" t="s">
        <v>509</v>
      </c>
      <c r="AU135" s="167" t="s">
        <v>440</v>
      </c>
      <c r="AV135" s="168" t="s">
        <v>440</v>
      </c>
      <c r="AW135" s="168" t="s">
        <v>449</v>
      </c>
      <c r="AX135" s="168" t="s">
        <v>432</v>
      </c>
      <c r="AY135" s="167" t="s">
        <v>478</v>
      </c>
    </row>
    <row r="136" spans="2:51" s="6" customFormat="1" ht="15.75" customHeight="1">
      <c r="B136" s="159"/>
      <c r="C136" s="160"/>
      <c r="D136" s="157" t="s">
        <v>509</v>
      </c>
      <c r="E136" s="161"/>
      <c r="F136" s="162" t="s">
        <v>522</v>
      </c>
      <c r="G136" s="160"/>
      <c r="H136" s="163">
        <v>0.36</v>
      </c>
      <c r="J136" s="160"/>
      <c r="K136" s="160"/>
      <c r="L136" s="164"/>
      <c r="M136" s="165"/>
      <c r="N136" s="160"/>
      <c r="O136" s="160"/>
      <c r="P136" s="160"/>
      <c r="Q136" s="160"/>
      <c r="R136" s="160"/>
      <c r="S136" s="160"/>
      <c r="T136" s="166"/>
      <c r="AT136" s="167" t="s">
        <v>509</v>
      </c>
      <c r="AU136" s="167" t="s">
        <v>440</v>
      </c>
      <c r="AV136" s="168" t="s">
        <v>440</v>
      </c>
      <c r="AW136" s="168" t="s">
        <v>449</v>
      </c>
      <c r="AX136" s="168" t="s">
        <v>432</v>
      </c>
      <c r="AY136" s="167" t="s">
        <v>478</v>
      </c>
    </row>
    <row r="137" spans="2:51" s="6" customFormat="1" ht="15.75" customHeight="1">
      <c r="B137" s="169"/>
      <c r="C137" s="170"/>
      <c r="D137" s="157" t="s">
        <v>509</v>
      </c>
      <c r="E137" s="171"/>
      <c r="F137" s="172" t="s">
        <v>551</v>
      </c>
      <c r="G137" s="170"/>
      <c r="H137" s="171"/>
      <c r="J137" s="170"/>
      <c r="K137" s="170"/>
      <c r="L137" s="173"/>
      <c r="M137" s="174"/>
      <c r="N137" s="170"/>
      <c r="O137" s="170"/>
      <c r="P137" s="170"/>
      <c r="Q137" s="170"/>
      <c r="R137" s="170"/>
      <c r="S137" s="170"/>
      <c r="T137" s="175"/>
      <c r="AT137" s="176" t="s">
        <v>509</v>
      </c>
      <c r="AU137" s="176" t="s">
        <v>440</v>
      </c>
      <c r="AV137" s="177" t="s">
        <v>381</v>
      </c>
      <c r="AW137" s="177" t="s">
        <v>449</v>
      </c>
      <c r="AX137" s="177" t="s">
        <v>432</v>
      </c>
      <c r="AY137" s="176" t="s">
        <v>478</v>
      </c>
    </row>
    <row r="138" spans="2:51" s="6" customFormat="1" ht="15.75" customHeight="1">
      <c r="B138" s="159"/>
      <c r="C138" s="160"/>
      <c r="D138" s="157" t="s">
        <v>509</v>
      </c>
      <c r="E138" s="161"/>
      <c r="F138" s="162" t="s">
        <v>552</v>
      </c>
      <c r="G138" s="160"/>
      <c r="H138" s="163">
        <v>-1.599</v>
      </c>
      <c r="J138" s="160"/>
      <c r="K138" s="160"/>
      <c r="L138" s="164"/>
      <c r="M138" s="165"/>
      <c r="N138" s="160"/>
      <c r="O138" s="160"/>
      <c r="P138" s="160"/>
      <c r="Q138" s="160"/>
      <c r="R138" s="160"/>
      <c r="S138" s="160"/>
      <c r="T138" s="166"/>
      <c r="AT138" s="167" t="s">
        <v>509</v>
      </c>
      <c r="AU138" s="167" t="s">
        <v>440</v>
      </c>
      <c r="AV138" s="168" t="s">
        <v>440</v>
      </c>
      <c r="AW138" s="168" t="s">
        <v>449</v>
      </c>
      <c r="AX138" s="168" t="s">
        <v>432</v>
      </c>
      <c r="AY138" s="167" t="s">
        <v>478</v>
      </c>
    </row>
    <row r="139" spans="2:51" s="6" customFormat="1" ht="15.75" customHeight="1">
      <c r="B139" s="169"/>
      <c r="C139" s="170"/>
      <c r="D139" s="157" t="s">
        <v>509</v>
      </c>
      <c r="E139" s="171"/>
      <c r="F139" s="172" t="s">
        <v>553</v>
      </c>
      <c r="G139" s="170"/>
      <c r="H139" s="171"/>
      <c r="J139" s="170"/>
      <c r="K139" s="170"/>
      <c r="L139" s="173"/>
      <c r="M139" s="174"/>
      <c r="N139" s="170"/>
      <c r="O139" s="170"/>
      <c r="P139" s="170"/>
      <c r="Q139" s="170"/>
      <c r="R139" s="170"/>
      <c r="S139" s="170"/>
      <c r="T139" s="175"/>
      <c r="AT139" s="176" t="s">
        <v>509</v>
      </c>
      <c r="AU139" s="176" t="s">
        <v>440</v>
      </c>
      <c r="AV139" s="177" t="s">
        <v>381</v>
      </c>
      <c r="AW139" s="177" t="s">
        <v>449</v>
      </c>
      <c r="AX139" s="177" t="s">
        <v>432</v>
      </c>
      <c r="AY139" s="176" t="s">
        <v>478</v>
      </c>
    </row>
    <row r="140" spans="2:51" s="6" customFormat="1" ht="15.75" customHeight="1">
      <c r="B140" s="159"/>
      <c r="C140" s="160"/>
      <c r="D140" s="157" t="s">
        <v>509</v>
      </c>
      <c r="E140" s="161"/>
      <c r="F140" s="162" t="s">
        <v>554</v>
      </c>
      <c r="G140" s="160"/>
      <c r="H140" s="163">
        <v>-2.219</v>
      </c>
      <c r="J140" s="160"/>
      <c r="K140" s="160"/>
      <c r="L140" s="164"/>
      <c r="M140" s="165"/>
      <c r="N140" s="160"/>
      <c r="O140" s="160"/>
      <c r="P140" s="160"/>
      <c r="Q140" s="160"/>
      <c r="R140" s="160"/>
      <c r="S140" s="160"/>
      <c r="T140" s="166"/>
      <c r="AT140" s="167" t="s">
        <v>509</v>
      </c>
      <c r="AU140" s="167" t="s">
        <v>440</v>
      </c>
      <c r="AV140" s="168" t="s">
        <v>440</v>
      </c>
      <c r="AW140" s="168" t="s">
        <v>449</v>
      </c>
      <c r="AX140" s="168" t="s">
        <v>432</v>
      </c>
      <c r="AY140" s="167" t="s">
        <v>478</v>
      </c>
    </row>
    <row r="141" spans="2:65" s="6" customFormat="1" ht="15.75" customHeight="1">
      <c r="B141" s="23"/>
      <c r="C141" s="143" t="s">
        <v>560</v>
      </c>
      <c r="D141" s="143" t="s">
        <v>480</v>
      </c>
      <c r="E141" s="144" t="s">
        <v>561</v>
      </c>
      <c r="F141" s="145" t="s">
        <v>562</v>
      </c>
      <c r="G141" s="146" t="s">
        <v>563</v>
      </c>
      <c r="H141" s="147">
        <v>59.46</v>
      </c>
      <c r="I141" s="148"/>
      <c r="J141" s="149">
        <f>ROUND($I$141*$H$141,2)</f>
        <v>0</v>
      </c>
      <c r="K141" s="145" t="s">
        <v>484</v>
      </c>
      <c r="L141" s="43"/>
      <c r="M141" s="150"/>
      <c r="N141" s="151" t="s">
        <v>403</v>
      </c>
      <c r="O141" s="24"/>
      <c r="P141" s="152">
        <f>$O$141*$H$141</f>
        <v>0</v>
      </c>
      <c r="Q141" s="152">
        <v>0</v>
      </c>
      <c r="R141" s="152">
        <f>$Q$141*$H$141</f>
        <v>0</v>
      </c>
      <c r="S141" s="152">
        <v>0</v>
      </c>
      <c r="T141" s="153">
        <f>$S$141*$H$141</f>
        <v>0</v>
      </c>
      <c r="AR141" s="85" t="s">
        <v>485</v>
      </c>
      <c r="AT141" s="85" t="s">
        <v>480</v>
      </c>
      <c r="AU141" s="85" t="s">
        <v>440</v>
      </c>
      <c r="AY141" s="6" t="s">
        <v>478</v>
      </c>
      <c r="BE141" s="154">
        <f>IF($N$141="základní",$J$141,0)</f>
        <v>0</v>
      </c>
      <c r="BF141" s="154">
        <f>IF($N$141="snížená",$J$141,0)</f>
        <v>0</v>
      </c>
      <c r="BG141" s="154">
        <f>IF($N$141="zákl. přenesená",$J$141,0)</f>
        <v>0</v>
      </c>
      <c r="BH141" s="154">
        <f>IF($N$141="sníž. přenesená",$J$141,0)</f>
        <v>0</v>
      </c>
      <c r="BI141" s="154">
        <f>IF($N$141="nulová",$J$141,0)</f>
        <v>0</v>
      </c>
      <c r="BJ141" s="85" t="s">
        <v>381</v>
      </c>
      <c r="BK141" s="154">
        <f>ROUND($I$141*$H$141,2)</f>
        <v>0</v>
      </c>
      <c r="BL141" s="85" t="s">
        <v>485</v>
      </c>
      <c r="BM141" s="85" t="s">
        <v>564</v>
      </c>
    </row>
    <row r="142" spans="2:47" s="6" customFormat="1" ht="16.5" customHeight="1">
      <c r="B142" s="23"/>
      <c r="C142" s="24"/>
      <c r="D142" s="155" t="s">
        <v>487</v>
      </c>
      <c r="E142" s="24"/>
      <c r="F142" s="156" t="s">
        <v>565</v>
      </c>
      <c r="G142" s="24"/>
      <c r="H142" s="24"/>
      <c r="J142" s="24"/>
      <c r="K142" s="24"/>
      <c r="L142" s="43"/>
      <c r="M142" s="56"/>
      <c r="N142" s="24"/>
      <c r="O142" s="24"/>
      <c r="P142" s="24"/>
      <c r="Q142" s="24"/>
      <c r="R142" s="24"/>
      <c r="S142" s="24"/>
      <c r="T142" s="57"/>
      <c r="AT142" s="6" t="s">
        <v>487</v>
      </c>
      <c r="AU142" s="6" t="s">
        <v>440</v>
      </c>
    </row>
    <row r="143" spans="2:47" s="6" customFormat="1" ht="246.75" customHeight="1">
      <c r="B143" s="23"/>
      <c r="C143" s="24"/>
      <c r="D143" s="157" t="s">
        <v>489</v>
      </c>
      <c r="E143" s="24"/>
      <c r="F143" s="158" t="s">
        <v>559</v>
      </c>
      <c r="G143" s="24"/>
      <c r="H143" s="24"/>
      <c r="J143" s="24"/>
      <c r="K143" s="24"/>
      <c r="L143" s="43"/>
      <c r="M143" s="56"/>
      <c r="N143" s="24"/>
      <c r="O143" s="24"/>
      <c r="P143" s="24"/>
      <c r="Q143" s="24"/>
      <c r="R143" s="24"/>
      <c r="S143" s="24"/>
      <c r="T143" s="57"/>
      <c r="AT143" s="6" t="s">
        <v>489</v>
      </c>
      <c r="AU143" s="6" t="s">
        <v>440</v>
      </c>
    </row>
    <row r="144" spans="2:51" s="6" customFormat="1" ht="15.75" customHeight="1">
      <c r="B144" s="159"/>
      <c r="C144" s="160"/>
      <c r="D144" s="157" t="s">
        <v>509</v>
      </c>
      <c r="E144" s="161"/>
      <c r="F144" s="162" t="s">
        <v>566</v>
      </c>
      <c r="G144" s="160"/>
      <c r="H144" s="163">
        <v>66.375</v>
      </c>
      <c r="J144" s="160"/>
      <c r="K144" s="160"/>
      <c r="L144" s="164"/>
      <c r="M144" s="165"/>
      <c r="N144" s="160"/>
      <c r="O144" s="160"/>
      <c r="P144" s="160"/>
      <c r="Q144" s="160"/>
      <c r="R144" s="160"/>
      <c r="S144" s="160"/>
      <c r="T144" s="166"/>
      <c r="AT144" s="167" t="s">
        <v>509</v>
      </c>
      <c r="AU144" s="167" t="s">
        <v>440</v>
      </c>
      <c r="AV144" s="168" t="s">
        <v>440</v>
      </c>
      <c r="AW144" s="168" t="s">
        <v>449</v>
      </c>
      <c r="AX144" s="168" t="s">
        <v>432</v>
      </c>
      <c r="AY144" s="167" t="s">
        <v>478</v>
      </c>
    </row>
    <row r="145" spans="2:51" s="6" customFormat="1" ht="15.75" customHeight="1">
      <c r="B145" s="159"/>
      <c r="C145" s="160"/>
      <c r="D145" s="157" t="s">
        <v>509</v>
      </c>
      <c r="E145" s="161"/>
      <c r="F145" s="162" t="s">
        <v>567</v>
      </c>
      <c r="G145" s="160"/>
      <c r="H145" s="163">
        <v>0.72</v>
      </c>
      <c r="J145" s="160"/>
      <c r="K145" s="160"/>
      <c r="L145" s="164"/>
      <c r="M145" s="165"/>
      <c r="N145" s="160"/>
      <c r="O145" s="160"/>
      <c r="P145" s="160"/>
      <c r="Q145" s="160"/>
      <c r="R145" s="160"/>
      <c r="S145" s="160"/>
      <c r="T145" s="166"/>
      <c r="AT145" s="167" t="s">
        <v>509</v>
      </c>
      <c r="AU145" s="167" t="s">
        <v>440</v>
      </c>
      <c r="AV145" s="168" t="s">
        <v>440</v>
      </c>
      <c r="AW145" s="168" t="s">
        <v>449</v>
      </c>
      <c r="AX145" s="168" t="s">
        <v>432</v>
      </c>
      <c r="AY145" s="167" t="s">
        <v>478</v>
      </c>
    </row>
    <row r="146" spans="2:51" s="6" customFormat="1" ht="15.75" customHeight="1">
      <c r="B146" s="169"/>
      <c r="C146" s="170"/>
      <c r="D146" s="157" t="s">
        <v>509</v>
      </c>
      <c r="E146" s="171"/>
      <c r="F146" s="172" t="s">
        <v>551</v>
      </c>
      <c r="G146" s="170"/>
      <c r="H146" s="171"/>
      <c r="J146" s="170"/>
      <c r="K146" s="170"/>
      <c r="L146" s="173"/>
      <c r="M146" s="174"/>
      <c r="N146" s="170"/>
      <c r="O146" s="170"/>
      <c r="P146" s="170"/>
      <c r="Q146" s="170"/>
      <c r="R146" s="170"/>
      <c r="S146" s="170"/>
      <c r="T146" s="175"/>
      <c r="AT146" s="176" t="s">
        <v>509</v>
      </c>
      <c r="AU146" s="176" t="s">
        <v>440</v>
      </c>
      <c r="AV146" s="177" t="s">
        <v>381</v>
      </c>
      <c r="AW146" s="177" t="s">
        <v>449</v>
      </c>
      <c r="AX146" s="177" t="s">
        <v>432</v>
      </c>
      <c r="AY146" s="176" t="s">
        <v>478</v>
      </c>
    </row>
    <row r="147" spans="2:51" s="6" customFormat="1" ht="15.75" customHeight="1">
      <c r="B147" s="159"/>
      <c r="C147" s="160"/>
      <c r="D147" s="157" t="s">
        <v>509</v>
      </c>
      <c r="E147" s="161"/>
      <c r="F147" s="162" t="s">
        <v>568</v>
      </c>
      <c r="G147" s="160"/>
      <c r="H147" s="163">
        <v>-3.198</v>
      </c>
      <c r="J147" s="160"/>
      <c r="K147" s="160"/>
      <c r="L147" s="164"/>
      <c r="M147" s="165"/>
      <c r="N147" s="160"/>
      <c r="O147" s="160"/>
      <c r="P147" s="160"/>
      <c r="Q147" s="160"/>
      <c r="R147" s="160"/>
      <c r="S147" s="160"/>
      <c r="T147" s="166"/>
      <c r="AT147" s="167" t="s">
        <v>509</v>
      </c>
      <c r="AU147" s="167" t="s">
        <v>440</v>
      </c>
      <c r="AV147" s="168" t="s">
        <v>440</v>
      </c>
      <c r="AW147" s="168" t="s">
        <v>449</v>
      </c>
      <c r="AX147" s="168" t="s">
        <v>432</v>
      </c>
      <c r="AY147" s="167" t="s">
        <v>478</v>
      </c>
    </row>
    <row r="148" spans="2:51" s="6" customFormat="1" ht="15.75" customHeight="1">
      <c r="B148" s="169"/>
      <c r="C148" s="170"/>
      <c r="D148" s="157" t="s">
        <v>509</v>
      </c>
      <c r="E148" s="171"/>
      <c r="F148" s="172" t="s">
        <v>553</v>
      </c>
      <c r="G148" s="170"/>
      <c r="H148" s="171"/>
      <c r="J148" s="170"/>
      <c r="K148" s="170"/>
      <c r="L148" s="173"/>
      <c r="M148" s="174"/>
      <c r="N148" s="170"/>
      <c r="O148" s="170"/>
      <c r="P148" s="170"/>
      <c r="Q148" s="170"/>
      <c r="R148" s="170"/>
      <c r="S148" s="170"/>
      <c r="T148" s="175"/>
      <c r="AT148" s="176" t="s">
        <v>509</v>
      </c>
      <c r="AU148" s="176" t="s">
        <v>440</v>
      </c>
      <c r="AV148" s="177" t="s">
        <v>381</v>
      </c>
      <c r="AW148" s="177" t="s">
        <v>449</v>
      </c>
      <c r="AX148" s="177" t="s">
        <v>432</v>
      </c>
      <c r="AY148" s="176" t="s">
        <v>478</v>
      </c>
    </row>
    <row r="149" spans="2:51" s="6" customFormat="1" ht="15.75" customHeight="1">
      <c r="B149" s="159"/>
      <c r="C149" s="160"/>
      <c r="D149" s="157" t="s">
        <v>509</v>
      </c>
      <c r="E149" s="161"/>
      <c r="F149" s="162" t="s">
        <v>569</v>
      </c>
      <c r="G149" s="160"/>
      <c r="H149" s="163">
        <v>-4.437</v>
      </c>
      <c r="J149" s="160"/>
      <c r="K149" s="160"/>
      <c r="L149" s="164"/>
      <c r="M149" s="165"/>
      <c r="N149" s="160"/>
      <c r="O149" s="160"/>
      <c r="P149" s="160"/>
      <c r="Q149" s="160"/>
      <c r="R149" s="160"/>
      <c r="S149" s="160"/>
      <c r="T149" s="166"/>
      <c r="AT149" s="167" t="s">
        <v>509</v>
      </c>
      <c r="AU149" s="167" t="s">
        <v>440</v>
      </c>
      <c r="AV149" s="168" t="s">
        <v>440</v>
      </c>
      <c r="AW149" s="168" t="s">
        <v>449</v>
      </c>
      <c r="AX149" s="168" t="s">
        <v>432</v>
      </c>
      <c r="AY149" s="167" t="s">
        <v>478</v>
      </c>
    </row>
    <row r="150" spans="2:65" s="6" customFormat="1" ht="15.75" customHeight="1">
      <c r="B150" s="23"/>
      <c r="C150" s="143" t="s">
        <v>570</v>
      </c>
      <c r="D150" s="143" t="s">
        <v>480</v>
      </c>
      <c r="E150" s="144" t="s">
        <v>571</v>
      </c>
      <c r="F150" s="145" t="s">
        <v>572</v>
      </c>
      <c r="G150" s="146" t="s">
        <v>505</v>
      </c>
      <c r="H150" s="147">
        <v>1.599</v>
      </c>
      <c r="I150" s="148"/>
      <c r="J150" s="149">
        <f>ROUND($I$150*$H$150,2)</f>
        <v>0</v>
      </c>
      <c r="K150" s="145" t="s">
        <v>484</v>
      </c>
      <c r="L150" s="43"/>
      <c r="M150" s="150"/>
      <c r="N150" s="151" t="s">
        <v>403</v>
      </c>
      <c r="O150" s="24"/>
      <c r="P150" s="152">
        <f>$O$150*$H$150</f>
        <v>0</v>
      </c>
      <c r="Q150" s="152">
        <v>0</v>
      </c>
      <c r="R150" s="152">
        <f>$Q$150*$H$150</f>
        <v>0</v>
      </c>
      <c r="S150" s="152">
        <v>0</v>
      </c>
      <c r="T150" s="153">
        <f>$S$150*$H$150</f>
        <v>0</v>
      </c>
      <c r="AR150" s="85" t="s">
        <v>485</v>
      </c>
      <c r="AT150" s="85" t="s">
        <v>480</v>
      </c>
      <c r="AU150" s="85" t="s">
        <v>440</v>
      </c>
      <c r="AY150" s="6" t="s">
        <v>478</v>
      </c>
      <c r="BE150" s="154">
        <f>IF($N$150="základní",$J$150,0)</f>
        <v>0</v>
      </c>
      <c r="BF150" s="154">
        <f>IF($N$150="snížená",$J$150,0)</f>
        <v>0</v>
      </c>
      <c r="BG150" s="154">
        <f>IF($N$150="zákl. přenesená",$J$150,0)</f>
        <v>0</v>
      </c>
      <c r="BH150" s="154">
        <f>IF($N$150="sníž. přenesená",$J$150,0)</f>
        <v>0</v>
      </c>
      <c r="BI150" s="154">
        <f>IF($N$150="nulová",$J$150,0)</f>
        <v>0</v>
      </c>
      <c r="BJ150" s="85" t="s">
        <v>381</v>
      </c>
      <c r="BK150" s="154">
        <f>ROUND($I$150*$H$150,2)</f>
        <v>0</v>
      </c>
      <c r="BL150" s="85" t="s">
        <v>485</v>
      </c>
      <c r="BM150" s="85" t="s">
        <v>573</v>
      </c>
    </row>
    <row r="151" spans="2:47" s="6" customFormat="1" ht="27" customHeight="1">
      <c r="B151" s="23"/>
      <c r="C151" s="24"/>
      <c r="D151" s="155" t="s">
        <v>487</v>
      </c>
      <c r="E151" s="24"/>
      <c r="F151" s="156" t="s">
        <v>574</v>
      </c>
      <c r="G151" s="24"/>
      <c r="H151" s="24"/>
      <c r="J151" s="24"/>
      <c r="K151" s="24"/>
      <c r="L151" s="43"/>
      <c r="M151" s="56"/>
      <c r="N151" s="24"/>
      <c r="O151" s="24"/>
      <c r="P151" s="24"/>
      <c r="Q151" s="24"/>
      <c r="R151" s="24"/>
      <c r="S151" s="24"/>
      <c r="T151" s="57"/>
      <c r="AT151" s="6" t="s">
        <v>487</v>
      </c>
      <c r="AU151" s="6" t="s">
        <v>440</v>
      </c>
    </row>
    <row r="152" spans="2:47" s="6" customFormat="1" ht="368.25" customHeight="1">
      <c r="B152" s="23"/>
      <c r="C152" s="24"/>
      <c r="D152" s="157" t="s">
        <v>489</v>
      </c>
      <c r="E152" s="24"/>
      <c r="F152" s="158" t="s">
        <v>359</v>
      </c>
      <c r="G152" s="24"/>
      <c r="H152" s="24"/>
      <c r="J152" s="24"/>
      <c r="K152" s="24"/>
      <c r="L152" s="43"/>
      <c r="M152" s="56"/>
      <c r="N152" s="24"/>
      <c r="O152" s="24"/>
      <c r="P152" s="24"/>
      <c r="Q152" s="24"/>
      <c r="R152" s="24"/>
      <c r="S152" s="24"/>
      <c r="T152" s="57"/>
      <c r="AT152" s="6" t="s">
        <v>489</v>
      </c>
      <c r="AU152" s="6" t="s">
        <v>440</v>
      </c>
    </row>
    <row r="153" spans="2:51" s="6" customFormat="1" ht="15.75" customHeight="1">
      <c r="B153" s="169"/>
      <c r="C153" s="170"/>
      <c r="D153" s="157" t="s">
        <v>509</v>
      </c>
      <c r="E153" s="171"/>
      <c r="F153" s="172" t="s">
        <v>0</v>
      </c>
      <c r="G153" s="170"/>
      <c r="H153" s="171"/>
      <c r="J153" s="170"/>
      <c r="K153" s="170"/>
      <c r="L153" s="173"/>
      <c r="M153" s="174"/>
      <c r="N153" s="170"/>
      <c r="O153" s="170"/>
      <c r="P153" s="170"/>
      <c r="Q153" s="170"/>
      <c r="R153" s="170"/>
      <c r="S153" s="170"/>
      <c r="T153" s="175"/>
      <c r="AT153" s="176" t="s">
        <v>509</v>
      </c>
      <c r="AU153" s="176" t="s">
        <v>440</v>
      </c>
      <c r="AV153" s="177" t="s">
        <v>381</v>
      </c>
      <c r="AW153" s="177" t="s">
        <v>449</v>
      </c>
      <c r="AX153" s="177" t="s">
        <v>432</v>
      </c>
      <c r="AY153" s="176" t="s">
        <v>478</v>
      </c>
    </row>
    <row r="154" spans="2:51" s="6" customFormat="1" ht="15.75" customHeight="1">
      <c r="B154" s="159"/>
      <c r="C154" s="160"/>
      <c r="D154" s="157" t="s">
        <v>509</v>
      </c>
      <c r="E154" s="161"/>
      <c r="F154" s="162" t="s">
        <v>1</v>
      </c>
      <c r="G154" s="160"/>
      <c r="H154" s="163">
        <v>1.599</v>
      </c>
      <c r="J154" s="160"/>
      <c r="K154" s="160"/>
      <c r="L154" s="164"/>
      <c r="M154" s="165"/>
      <c r="N154" s="160"/>
      <c r="O154" s="160"/>
      <c r="P154" s="160"/>
      <c r="Q154" s="160"/>
      <c r="R154" s="160"/>
      <c r="S154" s="160"/>
      <c r="T154" s="166"/>
      <c r="AT154" s="167" t="s">
        <v>509</v>
      </c>
      <c r="AU154" s="167" t="s">
        <v>440</v>
      </c>
      <c r="AV154" s="168" t="s">
        <v>440</v>
      </c>
      <c r="AW154" s="168" t="s">
        <v>449</v>
      </c>
      <c r="AX154" s="168" t="s">
        <v>432</v>
      </c>
      <c r="AY154" s="167" t="s">
        <v>478</v>
      </c>
    </row>
    <row r="155" spans="2:65" s="6" customFormat="1" ht="15.75" customHeight="1">
      <c r="B155" s="23"/>
      <c r="C155" s="143" t="s">
        <v>368</v>
      </c>
      <c r="D155" s="143" t="s">
        <v>480</v>
      </c>
      <c r="E155" s="144" t="s">
        <v>2</v>
      </c>
      <c r="F155" s="145" t="s">
        <v>3</v>
      </c>
      <c r="G155" s="146" t="s">
        <v>4</v>
      </c>
      <c r="H155" s="147">
        <v>110.625</v>
      </c>
      <c r="I155" s="148"/>
      <c r="J155" s="149">
        <f>ROUND($I$155*$H$155,2)</f>
        <v>0</v>
      </c>
      <c r="K155" s="145" t="s">
        <v>484</v>
      </c>
      <c r="L155" s="43"/>
      <c r="M155" s="150"/>
      <c r="N155" s="151" t="s">
        <v>403</v>
      </c>
      <c r="O155" s="24"/>
      <c r="P155" s="152">
        <f>$O$155*$H$155</f>
        <v>0</v>
      </c>
      <c r="Q155" s="152">
        <v>0</v>
      </c>
      <c r="R155" s="152">
        <f>$Q$155*$H$155</f>
        <v>0</v>
      </c>
      <c r="S155" s="152">
        <v>0</v>
      </c>
      <c r="T155" s="153">
        <f>$S$155*$H$155</f>
        <v>0</v>
      </c>
      <c r="AR155" s="85" t="s">
        <v>485</v>
      </c>
      <c r="AT155" s="85" t="s">
        <v>480</v>
      </c>
      <c r="AU155" s="85" t="s">
        <v>440</v>
      </c>
      <c r="AY155" s="6" t="s">
        <v>478</v>
      </c>
      <c r="BE155" s="154">
        <f>IF($N$155="základní",$J$155,0)</f>
        <v>0</v>
      </c>
      <c r="BF155" s="154">
        <f>IF($N$155="snížená",$J$155,0)</f>
        <v>0</v>
      </c>
      <c r="BG155" s="154">
        <f>IF($N$155="zákl. přenesená",$J$155,0)</f>
        <v>0</v>
      </c>
      <c r="BH155" s="154">
        <f>IF($N$155="sníž. přenesená",$J$155,0)</f>
        <v>0</v>
      </c>
      <c r="BI155" s="154">
        <f>IF($N$155="nulová",$J$155,0)</f>
        <v>0</v>
      </c>
      <c r="BJ155" s="85" t="s">
        <v>381</v>
      </c>
      <c r="BK155" s="154">
        <f>ROUND($I$155*$H$155,2)</f>
        <v>0</v>
      </c>
      <c r="BL155" s="85" t="s">
        <v>485</v>
      </c>
      <c r="BM155" s="85" t="s">
        <v>5</v>
      </c>
    </row>
    <row r="156" spans="2:47" s="6" customFormat="1" ht="16.5" customHeight="1">
      <c r="B156" s="23"/>
      <c r="C156" s="24"/>
      <c r="D156" s="155" t="s">
        <v>487</v>
      </c>
      <c r="E156" s="24"/>
      <c r="F156" s="156" t="s">
        <v>6</v>
      </c>
      <c r="G156" s="24"/>
      <c r="H156" s="24"/>
      <c r="J156" s="24"/>
      <c r="K156" s="24"/>
      <c r="L156" s="43"/>
      <c r="M156" s="56"/>
      <c r="N156" s="24"/>
      <c r="O156" s="24"/>
      <c r="P156" s="24"/>
      <c r="Q156" s="24"/>
      <c r="R156" s="24"/>
      <c r="S156" s="24"/>
      <c r="T156" s="57"/>
      <c r="AT156" s="6" t="s">
        <v>487</v>
      </c>
      <c r="AU156" s="6" t="s">
        <v>440</v>
      </c>
    </row>
    <row r="157" spans="2:47" s="6" customFormat="1" ht="138.75" customHeight="1">
      <c r="B157" s="23"/>
      <c r="C157" s="24"/>
      <c r="D157" s="157" t="s">
        <v>489</v>
      </c>
      <c r="E157" s="24"/>
      <c r="F157" s="158" t="s">
        <v>7</v>
      </c>
      <c r="G157" s="24"/>
      <c r="H157" s="24"/>
      <c r="J157" s="24"/>
      <c r="K157" s="24"/>
      <c r="L157" s="43"/>
      <c r="M157" s="56"/>
      <c r="N157" s="24"/>
      <c r="O157" s="24"/>
      <c r="P157" s="24"/>
      <c r="Q157" s="24"/>
      <c r="R157" s="24"/>
      <c r="S157" s="24"/>
      <c r="T157" s="57"/>
      <c r="AT157" s="6" t="s">
        <v>489</v>
      </c>
      <c r="AU157" s="6" t="s">
        <v>440</v>
      </c>
    </row>
    <row r="158" spans="2:51" s="6" customFormat="1" ht="15.75" customHeight="1">
      <c r="B158" s="159"/>
      <c r="C158" s="160"/>
      <c r="D158" s="157" t="s">
        <v>509</v>
      </c>
      <c r="E158" s="161"/>
      <c r="F158" s="162" t="s">
        <v>8</v>
      </c>
      <c r="G158" s="160"/>
      <c r="H158" s="163">
        <v>110.625</v>
      </c>
      <c r="J158" s="160"/>
      <c r="K158" s="160"/>
      <c r="L158" s="164"/>
      <c r="M158" s="165"/>
      <c r="N158" s="160"/>
      <c r="O158" s="160"/>
      <c r="P158" s="160"/>
      <c r="Q158" s="160"/>
      <c r="R158" s="160"/>
      <c r="S158" s="160"/>
      <c r="T158" s="166"/>
      <c r="AT158" s="167" t="s">
        <v>509</v>
      </c>
      <c r="AU158" s="167" t="s">
        <v>440</v>
      </c>
      <c r="AV158" s="168" t="s">
        <v>440</v>
      </c>
      <c r="AW158" s="168" t="s">
        <v>449</v>
      </c>
      <c r="AX158" s="168" t="s">
        <v>432</v>
      </c>
      <c r="AY158" s="167" t="s">
        <v>478</v>
      </c>
    </row>
    <row r="159" spans="2:65" s="6" customFormat="1" ht="15.75" customHeight="1">
      <c r="B159" s="23"/>
      <c r="C159" s="143" t="s">
        <v>9</v>
      </c>
      <c r="D159" s="143" t="s">
        <v>480</v>
      </c>
      <c r="E159" s="144" t="s">
        <v>10</v>
      </c>
      <c r="F159" s="145" t="s">
        <v>11</v>
      </c>
      <c r="G159" s="146" t="s">
        <v>505</v>
      </c>
      <c r="H159" s="147">
        <v>0.18</v>
      </c>
      <c r="I159" s="148"/>
      <c r="J159" s="149">
        <f>ROUND($I$159*$H$159,2)</f>
        <v>0</v>
      </c>
      <c r="K159" s="145" t="s">
        <v>484</v>
      </c>
      <c r="L159" s="43"/>
      <c r="M159" s="150"/>
      <c r="N159" s="151" t="s">
        <v>403</v>
      </c>
      <c r="O159" s="24"/>
      <c r="P159" s="152">
        <f>$O$159*$H$159</f>
        <v>0</v>
      </c>
      <c r="Q159" s="152">
        <v>0</v>
      </c>
      <c r="R159" s="152">
        <f>$Q$159*$H$159</f>
        <v>0</v>
      </c>
      <c r="S159" s="152">
        <v>0</v>
      </c>
      <c r="T159" s="153">
        <f>$S$159*$H$159</f>
        <v>0</v>
      </c>
      <c r="AR159" s="85" t="s">
        <v>485</v>
      </c>
      <c r="AT159" s="85" t="s">
        <v>480</v>
      </c>
      <c r="AU159" s="85" t="s">
        <v>440</v>
      </c>
      <c r="AY159" s="6" t="s">
        <v>478</v>
      </c>
      <c r="BE159" s="154">
        <f>IF($N$159="základní",$J$159,0)</f>
        <v>0</v>
      </c>
      <c r="BF159" s="154">
        <f>IF($N$159="snížená",$J$159,0)</f>
        <v>0</v>
      </c>
      <c r="BG159" s="154">
        <f>IF($N$159="zákl. přenesená",$J$159,0)</f>
        <v>0</v>
      </c>
      <c r="BH159" s="154">
        <f>IF($N$159="sníž. přenesená",$J$159,0)</f>
        <v>0</v>
      </c>
      <c r="BI159" s="154">
        <f>IF($N$159="nulová",$J$159,0)</f>
        <v>0</v>
      </c>
      <c r="BJ159" s="85" t="s">
        <v>381</v>
      </c>
      <c r="BK159" s="154">
        <f>ROUND($I$159*$H$159,2)</f>
        <v>0</v>
      </c>
      <c r="BL159" s="85" t="s">
        <v>485</v>
      </c>
      <c r="BM159" s="85" t="s">
        <v>12</v>
      </c>
    </row>
    <row r="160" spans="2:47" s="6" customFormat="1" ht="27" customHeight="1">
      <c r="B160" s="23"/>
      <c r="C160" s="24"/>
      <c r="D160" s="155" t="s">
        <v>487</v>
      </c>
      <c r="E160" s="24"/>
      <c r="F160" s="156" t="s">
        <v>13</v>
      </c>
      <c r="G160" s="24"/>
      <c r="H160" s="24"/>
      <c r="J160" s="24"/>
      <c r="K160" s="24"/>
      <c r="L160" s="43"/>
      <c r="M160" s="56"/>
      <c r="N160" s="24"/>
      <c r="O160" s="24"/>
      <c r="P160" s="24"/>
      <c r="Q160" s="24"/>
      <c r="R160" s="24"/>
      <c r="S160" s="24"/>
      <c r="T160" s="57"/>
      <c r="AT160" s="6" t="s">
        <v>487</v>
      </c>
      <c r="AU160" s="6" t="s">
        <v>440</v>
      </c>
    </row>
    <row r="161" spans="2:51" s="6" customFormat="1" ht="15.75" customHeight="1">
      <c r="B161" s="159"/>
      <c r="C161" s="160"/>
      <c r="D161" s="157" t="s">
        <v>509</v>
      </c>
      <c r="E161" s="161"/>
      <c r="F161" s="162" t="s">
        <v>14</v>
      </c>
      <c r="G161" s="160"/>
      <c r="H161" s="163">
        <v>0.18</v>
      </c>
      <c r="J161" s="160"/>
      <c r="K161" s="160"/>
      <c r="L161" s="164"/>
      <c r="M161" s="165"/>
      <c r="N161" s="160"/>
      <c r="O161" s="160"/>
      <c r="P161" s="160"/>
      <c r="Q161" s="160"/>
      <c r="R161" s="160"/>
      <c r="S161" s="160"/>
      <c r="T161" s="166"/>
      <c r="AT161" s="167" t="s">
        <v>509</v>
      </c>
      <c r="AU161" s="167" t="s">
        <v>440</v>
      </c>
      <c r="AV161" s="168" t="s">
        <v>440</v>
      </c>
      <c r="AW161" s="168" t="s">
        <v>449</v>
      </c>
      <c r="AX161" s="168" t="s">
        <v>432</v>
      </c>
      <c r="AY161" s="167" t="s">
        <v>478</v>
      </c>
    </row>
    <row r="162" spans="2:65" s="6" customFormat="1" ht="15.75" customHeight="1">
      <c r="B162" s="23"/>
      <c r="C162" s="178" t="s">
        <v>15</v>
      </c>
      <c r="D162" s="178" t="s">
        <v>16</v>
      </c>
      <c r="E162" s="179" t="s">
        <v>17</v>
      </c>
      <c r="F162" s="180" t="s">
        <v>18</v>
      </c>
      <c r="G162" s="181" t="s">
        <v>563</v>
      </c>
      <c r="H162" s="182">
        <v>0.36</v>
      </c>
      <c r="I162" s="183"/>
      <c r="J162" s="184">
        <f>ROUND($I$162*$H$162,2)</f>
        <v>0</v>
      </c>
      <c r="K162" s="180" t="s">
        <v>484</v>
      </c>
      <c r="L162" s="185"/>
      <c r="M162" s="186"/>
      <c r="N162" s="187" t="s">
        <v>403</v>
      </c>
      <c r="O162" s="24"/>
      <c r="P162" s="152">
        <f>$O$162*$H$162</f>
        <v>0</v>
      </c>
      <c r="Q162" s="152">
        <v>1</v>
      </c>
      <c r="R162" s="152">
        <f>$Q$162*$H$162</f>
        <v>0.36</v>
      </c>
      <c r="S162" s="152">
        <v>0</v>
      </c>
      <c r="T162" s="153">
        <f>$S$162*$H$162</f>
        <v>0</v>
      </c>
      <c r="AR162" s="85" t="s">
        <v>528</v>
      </c>
      <c r="AT162" s="85" t="s">
        <v>16</v>
      </c>
      <c r="AU162" s="85" t="s">
        <v>440</v>
      </c>
      <c r="AY162" s="6" t="s">
        <v>478</v>
      </c>
      <c r="BE162" s="154">
        <f>IF($N$162="základní",$J$162,0)</f>
        <v>0</v>
      </c>
      <c r="BF162" s="154">
        <f>IF($N$162="snížená",$J$162,0)</f>
        <v>0</v>
      </c>
      <c r="BG162" s="154">
        <f>IF($N$162="zákl. přenesená",$J$162,0)</f>
        <v>0</v>
      </c>
      <c r="BH162" s="154">
        <f>IF($N$162="sníž. přenesená",$J$162,0)</f>
        <v>0</v>
      </c>
      <c r="BI162" s="154">
        <f>IF($N$162="nulová",$J$162,0)</f>
        <v>0</v>
      </c>
      <c r="BJ162" s="85" t="s">
        <v>381</v>
      </c>
      <c r="BK162" s="154">
        <f>ROUND($I$162*$H$162,2)</f>
        <v>0</v>
      </c>
      <c r="BL162" s="85" t="s">
        <v>485</v>
      </c>
      <c r="BM162" s="85" t="s">
        <v>19</v>
      </c>
    </row>
    <row r="163" spans="2:47" s="6" customFormat="1" ht="16.5" customHeight="1">
      <c r="B163" s="23"/>
      <c r="C163" s="24"/>
      <c r="D163" s="155" t="s">
        <v>487</v>
      </c>
      <c r="E163" s="24"/>
      <c r="F163" s="156" t="s">
        <v>20</v>
      </c>
      <c r="G163" s="24"/>
      <c r="H163" s="24"/>
      <c r="J163" s="24"/>
      <c r="K163" s="24"/>
      <c r="L163" s="43"/>
      <c r="M163" s="56"/>
      <c r="N163" s="24"/>
      <c r="O163" s="24"/>
      <c r="P163" s="24"/>
      <c r="Q163" s="24"/>
      <c r="R163" s="24"/>
      <c r="S163" s="24"/>
      <c r="T163" s="57"/>
      <c r="AT163" s="6" t="s">
        <v>487</v>
      </c>
      <c r="AU163" s="6" t="s">
        <v>440</v>
      </c>
    </row>
    <row r="164" spans="2:51" s="6" customFormat="1" ht="15.75" customHeight="1">
      <c r="B164" s="159"/>
      <c r="C164" s="160"/>
      <c r="D164" s="157" t="s">
        <v>509</v>
      </c>
      <c r="E164" s="160"/>
      <c r="F164" s="162" t="s">
        <v>21</v>
      </c>
      <c r="G164" s="160"/>
      <c r="H164" s="163">
        <v>0.36</v>
      </c>
      <c r="J164" s="160"/>
      <c r="K164" s="160"/>
      <c r="L164" s="164"/>
      <c r="M164" s="165"/>
      <c r="N164" s="160"/>
      <c r="O164" s="160"/>
      <c r="P164" s="160"/>
      <c r="Q164" s="160"/>
      <c r="R164" s="160"/>
      <c r="S164" s="160"/>
      <c r="T164" s="166"/>
      <c r="AT164" s="167" t="s">
        <v>509</v>
      </c>
      <c r="AU164" s="167" t="s">
        <v>440</v>
      </c>
      <c r="AV164" s="168" t="s">
        <v>440</v>
      </c>
      <c r="AW164" s="168" t="s">
        <v>432</v>
      </c>
      <c r="AX164" s="168" t="s">
        <v>381</v>
      </c>
      <c r="AY164" s="167" t="s">
        <v>478</v>
      </c>
    </row>
    <row r="165" spans="2:65" s="6" customFormat="1" ht="15.75" customHeight="1">
      <c r="B165" s="23"/>
      <c r="C165" s="143" t="s">
        <v>22</v>
      </c>
      <c r="D165" s="143" t="s">
        <v>480</v>
      </c>
      <c r="E165" s="144" t="s">
        <v>23</v>
      </c>
      <c r="F165" s="145" t="s">
        <v>24</v>
      </c>
      <c r="G165" s="146" t="s">
        <v>4</v>
      </c>
      <c r="H165" s="147">
        <v>14.79</v>
      </c>
      <c r="I165" s="148"/>
      <c r="J165" s="149">
        <f>ROUND($I$165*$H$165,2)</f>
        <v>0</v>
      </c>
      <c r="K165" s="145" t="s">
        <v>484</v>
      </c>
      <c r="L165" s="43"/>
      <c r="M165" s="150"/>
      <c r="N165" s="151" t="s">
        <v>403</v>
      </c>
      <c r="O165" s="24"/>
      <c r="P165" s="152">
        <f>$O$165*$H$165</f>
        <v>0</v>
      </c>
      <c r="Q165" s="152">
        <v>0</v>
      </c>
      <c r="R165" s="152">
        <f>$Q$165*$H$165</f>
        <v>0</v>
      </c>
      <c r="S165" s="152">
        <v>0</v>
      </c>
      <c r="T165" s="153">
        <f>$S$165*$H$165</f>
        <v>0</v>
      </c>
      <c r="AR165" s="85" t="s">
        <v>485</v>
      </c>
      <c r="AT165" s="85" t="s">
        <v>480</v>
      </c>
      <c r="AU165" s="85" t="s">
        <v>440</v>
      </c>
      <c r="AY165" s="6" t="s">
        <v>478</v>
      </c>
      <c r="BE165" s="154">
        <f>IF($N$165="základní",$J$165,0)</f>
        <v>0</v>
      </c>
      <c r="BF165" s="154">
        <f>IF($N$165="snížená",$J$165,0)</f>
        <v>0</v>
      </c>
      <c r="BG165" s="154">
        <f>IF($N$165="zákl. přenesená",$J$165,0)</f>
        <v>0</v>
      </c>
      <c r="BH165" s="154">
        <f>IF($N$165="sníž. přenesená",$J$165,0)</f>
        <v>0</v>
      </c>
      <c r="BI165" s="154">
        <f>IF($N$165="nulová",$J$165,0)</f>
        <v>0</v>
      </c>
      <c r="BJ165" s="85" t="s">
        <v>381</v>
      </c>
      <c r="BK165" s="154">
        <f>ROUND($I$165*$H$165,2)</f>
        <v>0</v>
      </c>
      <c r="BL165" s="85" t="s">
        <v>485</v>
      </c>
      <c r="BM165" s="85" t="s">
        <v>25</v>
      </c>
    </row>
    <row r="166" spans="2:47" s="6" customFormat="1" ht="16.5" customHeight="1">
      <c r="B166" s="23"/>
      <c r="C166" s="24"/>
      <c r="D166" s="155" t="s">
        <v>487</v>
      </c>
      <c r="E166" s="24"/>
      <c r="F166" s="156" t="s">
        <v>26</v>
      </c>
      <c r="G166" s="24"/>
      <c r="H166" s="24"/>
      <c r="J166" s="24"/>
      <c r="K166" s="24"/>
      <c r="L166" s="43"/>
      <c r="M166" s="56"/>
      <c r="N166" s="24"/>
      <c r="O166" s="24"/>
      <c r="P166" s="24"/>
      <c r="Q166" s="24"/>
      <c r="R166" s="24"/>
      <c r="S166" s="24"/>
      <c r="T166" s="57"/>
      <c r="AT166" s="6" t="s">
        <v>487</v>
      </c>
      <c r="AU166" s="6" t="s">
        <v>440</v>
      </c>
    </row>
    <row r="167" spans="2:47" s="6" customFormat="1" ht="98.25" customHeight="1">
      <c r="B167" s="23"/>
      <c r="C167" s="24"/>
      <c r="D167" s="157" t="s">
        <v>489</v>
      </c>
      <c r="E167" s="24"/>
      <c r="F167" s="158" t="s">
        <v>27</v>
      </c>
      <c r="G167" s="24"/>
      <c r="H167" s="24"/>
      <c r="J167" s="24"/>
      <c r="K167" s="24"/>
      <c r="L167" s="43"/>
      <c r="M167" s="56"/>
      <c r="N167" s="24"/>
      <c r="O167" s="24"/>
      <c r="P167" s="24"/>
      <c r="Q167" s="24"/>
      <c r="R167" s="24"/>
      <c r="S167" s="24"/>
      <c r="T167" s="57"/>
      <c r="AT167" s="6" t="s">
        <v>489</v>
      </c>
      <c r="AU167" s="6" t="s">
        <v>440</v>
      </c>
    </row>
    <row r="168" spans="2:51" s="6" customFormat="1" ht="15.75" customHeight="1">
      <c r="B168" s="169"/>
      <c r="C168" s="170"/>
      <c r="D168" s="157" t="s">
        <v>509</v>
      </c>
      <c r="E168" s="171"/>
      <c r="F168" s="172" t="s">
        <v>28</v>
      </c>
      <c r="G168" s="170"/>
      <c r="H168" s="171"/>
      <c r="J168" s="170"/>
      <c r="K168" s="170"/>
      <c r="L168" s="173"/>
      <c r="M168" s="174"/>
      <c r="N168" s="170"/>
      <c r="O168" s="170"/>
      <c r="P168" s="170"/>
      <c r="Q168" s="170"/>
      <c r="R168" s="170"/>
      <c r="S168" s="170"/>
      <c r="T168" s="175"/>
      <c r="AT168" s="176" t="s">
        <v>509</v>
      </c>
      <c r="AU168" s="176" t="s">
        <v>440</v>
      </c>
      <c r="AV168" s="177" t="s">
        <v>381</v>
      </c>
      <c r="AW168" s="177" t="s">
        <v>449</v>
      </c>
      <c r="AX168" s="177" t="s">
        <v>432</v>
      </c>
      <c r="AY168" s="176" t="s">
        <v>478</v>
      </c>
    </row>
    <row r="169" spans="2:51" s="6" customFormat="1" ht="15.75" customHeight="1">
      <c r="B169" s="159"/>
      <c r="C169" s="160"/>
      <c r="D169" s="157" t="s">
        <v>509</v>
      </c>
      <c r="E169" s="161"/>
      <c r="F169" s="162" t="s">
        <v>29</v>
      </c>
      <c r="G169" s="160"/>
      <c r="H169" s="163">
        <v>14.79</v>
      </c>
      <c r="J169" s="160"/>
      <c r="K169" s="160"/>
      <c r="L169" s="164"/>
      <c r="M169" s="165"/>
      <c r="N169" s="160"/>
      <c r="O169" s="160"/>
      <c r="P169" s="160"/>
      <c r="Q169" s="160"/>
      <c r="R169" s="160"/>
      <c r="S169" s="160"/>
      <c r="T169" s="166"/>
      <c r="AT169" s="167" t="s">
        <v>509</v>
      </c>
      <c r="AU169" s="167" t="s">
        <v>440</v>
      </c>
      <c r="AV169" s="168" t="s">
        <v>440</v>
      </c>
      <c r="AW169" s="168" t="s">
        <v>449</v>
      </c>
      <c r="AX169" s="168" t="s">
        <v>432</v>
      </c>
      <c r="AY169" s="167" t="s">
        <v>478</v>
      </c>
    </row>
    <row r="170" spans="2:65" s="6" customFormat="1" ht="15.75" customHeight="1">
      <c r="B170" s="23"/>
      <c r="C170" s="143" t="s">
        <v>30</v>
      </c>
      <c r="D170" s="143" t="s">
        <v>480</v>
      </c>
      <c r="E170" s="144" t="s">
        <v>31</v>
      </c>
      <c r="F170" s="145" t="s">
        <v>32</v>
      </c>
      <c r="G170" s="146" t="s">
        <v>4</v>
      </c>
      <c r="H170" s="147">
        <v>14.79</v>
      </c>
      <c r="I170" s="148"/>
      <c r="J170" s="149">
        <f>ROUND($I$170*$H$170,2)</f>
        <v>0</v>
      </c>
      <c r="K170" s="145" t="s">
        <v>484</v>
      </c>
      <c r="L170" s="43"/>
      <c r="M170" s="150"/>
      <c r="N170" s="151" t="s">
        <v>403</v>
      </c>
      <c r="O170" s="24"/>
      <c r="P170" s="152">
        <f>$O$170*$H$170</f>
        <v>0</v>
      </c>
      <c r="Q170" s="152">
        <v>0</v>
      </c>
      <c r="R170" s="152">
        <f>$Q$170*$H$170</f>
        <v>0</v>
      </c>
      <c r="S170" s="152">
        <v>0</v>
      </c>
      <c r="T170" s="153">
        <f>$S$170*$H$170</f>
        <v>0</v>
      </c>
      <c r="AR170" s="85" t="s">
        <v>485</v>
      </c>
      <c r="AT170" s="85" t="s">
        <v>480</v>
      </c>
      <c r="AU170" s="85" t="s">
        <v>440</v>
      </c>
      <c r="AY170" s="6" t="s">
        <v>478</v>
      </c>
      <c r="BE170" s="154">
        <f>IF($N$170="základní",$J$170,0)</f>
        <v>0</v>
      </c>
      <c r="BF170" s="154">
        <f>IF($N$170="snížená",$J$170,0)</f>
        <v>0</v>
      </c>
      <c r="BG170" s="154">
        <f>IF($N$170="zákl. přenesená",$J$170,0)</f>
        <v>0</v>
      </c>
      <c r="BH170" s="154">
        <f>IF($N$170="sníž. přenesená",$J$170,0)</f>
        <v>0</v>
      </c>
      <c r="BI170" s="154">
        <f>IF($N$170="nulová",$J$170,0)</f>
        <v>0</v>
      </c>
      <c r="BJ170" s="85" t="s">
        <v>381</v>
      </c>
      <c r="BK170" s="154">
        <f>ROUND($I$170*$H$170,2)</f>
        <v>0</v>
      </c>
      <c r="BL170" s="85" t="s">
        <v>485</v>
      </c>
      <c r="BM170" s="85" t="s">
        <v>33</v>
      </c>
    </row>
    <row r="171" spans="2:47" s="6" customFormat="1" ht="16.5" customHeight="1">
      <c r="B171" s="23"/>
      <c r="C171" s="24"/>
      <c r="D171" s="155" t="s">
        <v>487</v>
      </c>
      <c r="E171" s="24"/>
      <c r="F171" s="156" t="s">
        <v>34</v>
      </c>
      <c r="G171" s="24"/>
      <c r="H171" s="24"/>
      <c r="J171" s="24"/>
      <c r="K171" s="24"/>
      <c r="L171" s="43"/>
      <c r="M171" s="56"/>
      <c r="N171" s="24"/>
      <c r="O171" s="24"/>
      <c r="P171" s="24"/>
      <c r="Q171" s="24"/>
      <c r="R171" s="24"/>
      <c r="S171" s="24"/>
      <c r="T171" s="57"/>
      <c r="AT171" s="6" t="s">
        <v>487</v>
      </c>
      <c r="AU171" s="6" t="s">
        <v>440</v>
      </c>
    </row>
    <row r="172" spans="2:47" s="6" customFormat="1" ht="71.25" customHeight="1">
      <c r="B172" s="23"/>
      <c r="C172" s="24"/>
      <c r="D172" s="157" t="s">
        <v>489</v>
      </c>
      <c r="E172" s="24"/>
      <c r="F172" s="158" t="s">
        <v>35</v>
      </c>
      <c r="G172" s="24"/>
      <c r="H172" s="24"/>
      <c r="J172" s="24"/>
      <c r="K172" s="24"/>
      <c r="L172" s="43"/>
      <c r="M172" s="56"/>
      <c r="N172" s="24"/>
      <c r="O172" s="24"/>
      <c r="P172" s="24"/>
      <c r="Q172" s="24"/>
      <c r="R172" s="24"/>
      <c r="S172" s="24"/>
      <c r="T172" s="57"/>
      <c r="AT172" s="6" t="s">
        <v>489</v>
      </c>
      <c r="AU172" s="6" t="s">
        <v>440</v>
      </c>
    </row>
    <row r="173" spans="2:51" s="6" customFormat="1" ht="15.75" customHeight="1">
      <c r="B173" s="169"/>
      <c r="C173" s="170"/>
      <c r="D173" s="157" t="s">
        <v>509</v>
      </c>
      <c r="E173" s="171"/>
      <c r="F173" s="172" t="s">
        <v>28</v>
      </c>
      <c r="G173" s="170"/>
      <c r="H173" s="171"/>
      <c r="J173" s="170"/>
      <c r="K173" s="170"/>
      <c r="L173" s="173"/>
      <c r="M173" s="174"/>
      <c r="N173" s="170"/>
      <c r="O173" s="170"/>
      <c r="P173" s="170"/>
      <c r="Q173" s="170"/>
      <c r="R173" s="170"/>
      <c r="S173" s="170"/>
      <c r="T173" s="175"/>
      <c r="AT173" s="176" t="s">
        <v>509</v>
      </c>
      <c r="AU173" s="176" t="s">
        <v>440</v>
      </c>
      <c r="AV173" s="177" t="s">
        <v>381</v>
      </c>
      <c r="AW173" s="177" t="s">
        <v>449</v>
      </c>
      <c r="AX173" s="177" t="s">
        <v>432</v>
      </c>
      <c r="AY173" s="176" t="s">
        <v>478</v>
      </c>
    </row>
    <row r="174" spans="2:51" s="6" customFormat="1" ht="15.75" customHeight="1">
      <c r="B174" s="159"/>
      <c r="C174" s="160"/>
      <c r="D174" s="157" t="s">
        <v>509</v>
      </c>
      <c r="E174" s="161"/>
      <c r="F174" s="162" t="s">
        <v>29</v>
      </c>
      <c r="G174" s="160"/>
      <c r="H174" s="163">
        <v>14.79</v>
      </c>
      <c r="J174" s="160"/>
      <c r="K174" s="160"/>
      <c r="L174" s="164"/>
      <c r="M174" s="165"/>
      <c r="N174" s="160"/>
      <c r="O174" s="160"/>
      <c r="P174" s="160"/>
      <c r="Q174" s="160"/>
      <c r="R174" s="160"/>
      <c r="S174" s="160"/>
      <c r="T174" s="166"/>
      <c r="AT174" s="167" t="s">
        <v>509</v>
      </c>
      <c r="AU174" s="167" t="s">
        <v>440</v>
      </c>
      <c r="AV174" s="168" t="s">
        <v>440</v>
      </c>
      <c r="AW174" s="168" t="s">
        <v>449</v>
      </c>
      <c r="AX174" s="168" t="s">
        <v>432</v>
      </c>
      <c r="AY174" s="167" t="s">
        <v>478</v>
      </c>
    </row>
    <row r="175" spans="2:65" s="6" customFormat="1" ht="15.75" customHeight="1">
      <c r="B175" s="23"/>
      <c r="C175" s="178" t="s">
        <v>36</v>
      </c>
      <c r="D175" s="178" t="s">
        <v>16</v>
      </c>
      <c r="E175" s="179" t="s">
        <v>37</v>
      </c>
      <c r="F175" s="180" t="s">
        <v>38</v>
      </c>
      <c r="G175" s="181" t="s">
        <v>39</v>
      </c>
      <c r="H175" s="182">
        <v>0.222</v>
      </c>
      <c r="I175" s="183"/>
      <c r="J175" s="184">
        <f>ROUND($I$175*$H$175,2)</f>
        <v>0</v>
      </c>
      <c r="K175" s="180" t="s">
        <v>484</v>
      </c>
      <c r="L175" s="185"/>
      <c r="M175" s="186"/>
      <c r="N175" s="187" t="s">
        <v>403</v>
      </c>
      <c r="O175" s="24"/>
      <c r="P175" s="152">
        <f>$O$175*$H$175</f>
        <v>0</v>
      </c>
      <c r="Q175" s="152">
        <v>0.001</v>
      </c>
      <c r="R175" s="152">
        <f>$Q$175*$H$175</f>
        <v>0.000222</v>
      </c>
      <c r="S175" s="152">
        <v>0</v>
      </c>
      <c r="T175" s="153">
        <f>$S$175*$H$175</f>
        <v>0</v>
      </c>
      <c r="AR175" s="85" t="s">
        <v>528</v>
      </c>
      <c r="AT175" s="85" t="s">
        <v>16</v>
      </c>
      <c r="AU175" s="85" t="s">
        <v>440</v>
      </c>
      <c r="AY175" s="6" t="s">
        <v>478</v>
      </c>
      <c r="BE175" s="154">
        <f>IF($N$175="základní",$J$175,0)</f>
        <v>0</v>
      </c>
      <c r="BF175" s="154">
        <f>IF($N$175="snížená",$J$175,0)</f>
        <v>0</v>
      </c>
      <c r="BG175" s="154">
        <f>IF($N$175="zákl. přenesená",$J$175,0)</f>
        <v>0</v>
      </c>
      <c r="BH175" s="154">
        <f>IF($N$175="sníž. přenesená",$J$175,0)</f>
        <v>0</v>
      </c>
      <c r="BI175" s="154">
        <f>IF($N$175="nulová",$J$175,0)</f>
        <v>0</v>
      </c>
      <c r="BJ175" s="85" t="s">
        <v>381</v>
      </c>
      <c r="BK175" s="154">
        <f>ROUND($I$175*$H$175,2)</f>
        <v>0</v>
      </c>
      <c r="BL175" s="85" t="s">
        <v>485</v>
      </c>
      <c r="BM175" s="85" t="s">
        <v>40</v>
      </c>
    </row>
    <row r="176" spans="2:47" s="6" customFormat="1" ht="16.5" customHeight="1">
      <c r="B176" s="23"/>
      <c r="C176" s="24"/>
      <c r="D176" s="155" t="s">
        <v>487</v>
      </c>
      <c r="E176" s="24"/>
      <c r="F176" s="156" t="s">
        <v>41</v>
      </c>
      <c r="G176" s="24"/>
      <c r="H176" s="24"/>
      <c r="J176" s="24"/>
      <c r="K176" s="24"/>
      <c r="L176" s="43"/>
      <c r="M176" s="56"/>
      <c r="N176" s="24"/>
      <c r="O176" s="24"/>
      <c r="P176" s="24"/>
      <c r="Q176" s="24"/>
      <c r="R176" s="24"/>
      <c r="S176" s="24"/>
      <c r="T176" s="57"/>
      <c r="AT176" s="6" t="s">
        <v>487</v>
      </c>
      <c r="AU176" s="6" t="s">
        <v>440</v>
      </c>
    </row>
    <row r="177" spans="2:51" s="6" customFormat="1" ht="15.75" customHeight="1">
      <c r="B177" s="159"/>
      <c r="C177" s="160"/>
      <c r="D177" s="157" t="s">
        <v>509</v>
      </c>
      <c r="E177" s="160"/>
      <c r="F177" s="162" t="s">
        <v>42</v>
      </c>
      <c r="G177" s="160"/>
      <c r="H177" s="163">
        <v>0.222</v>
      </c>
      <c r="J177" s="160"/>
      <c r="K177" s="160"/>
      <c r="L177" s="164"/>
      <c r="M177" s="165"/>
      <c r="N177" s="160"/>
      <c r="O177" s="160"/>
      <c r="P177" s="160"/>
      <c r="Q177" s="160"/>
      <c r="R177" s="160"/>
      <c r="S177" s="160"/>
      <c r="T177" s="166"/>
      <c r="AT177" s="167" t="s">
        <v>509</v>
      </c>
      <c r="AU177" s="167" t="s">
        <v>440</v>
      </c>
      <c r="AV177" s="168" t="s">
        <v>440</v>
      </c>
      <c r="AW177" s="168" t="s">
        <v>432</v>
      </c>
      <c r="AX177" s="168" t="s">
        <v>381</v>
      </c>
      <c r="AY177" s="167" t="s">
        <v>478</v>
      </c>
    </row>
    <row r="178" spans="2:63" s="129" customFormat="1" ht="30.75" customHeight="1">
      <c r="B178" s="130"/>
      <c r="C178" s="131"/>
      <c r="D178" s="132" t="s">
        <v>431</v>
      </c>
      <c r="E178" s="141" t="s">
        <v>485</v>
      </c>
      <c r="F178" s="141" t="s">
        <v>43</v>
      </c>
      <c r="G178" s="131"/>
      <c r="H178" s="131"/>
      <c r="J178" s="142">
        <f>$BK$178</f>
        <v>0</v>
      </c>
      <c r="K178" s="131"/>
      <c r="L178" s="135"/>
      <c r="M178" s="136"/>
      <c r="N178" s="131"/>
      <c r="O178" s="131"/>
      <c r="P178" s="137">
        <f>SUM($P$179:$P$182)</f>
        <v>0</v>
      </c>
      <c r="Q178" s="131"/>
      <c r="R178" s="137">
        <f>SUM($R$179:$R$182)</f>
        <v>0.20420316</v>
      </c>
      <c r="S178" s="131"/>
      <c r="T178" s="138">
        <f>SUM($T$179:$T$182)</f>
        <v>0</v>
      </c>
      <c r="AR178" s="139" t="s">
        <v>381</v>
      </c>
      <c r="AT178" s="139" t="s">
        <v>431</v>
      </c>
      <c r="AU178" s="139" t="s">
        <v>381</v>
      </c>
      <c r="AY178" s="139" t="s">
        <v>478</v>
      </c>
      <c r="BK178" s="140">
        <f>SUM($BK$179:$BK$182)</f>
        <v>0</v>
      </c>
    </row>
    <row r="179" spans="2:65" s="6" customFormat="1" ht="15.75" customHeight="1">
      <c r="B179" s="23"/>
      <c r="C179" s="143" t="s">
        <v>367</v>
      </c>
      <c r="D179" s="143" t="s">
        <v>480</v>
      </c>
      <c r="E179" s="144" t="s">
        <v>44</v>
      </c>
      <c r="F179" s="145" t="s">
        <v>45</v>
      </c>
      <c r="G179" s="146" t="s">
        <v>505</v>
      </c>
      <c r="H179" s="147">
        <v>0.108</v>
      </c>
      <c r="I179" s="148"/>
      <c r="J179" s="149">
        <f>ROUND($I$179*$H$179,2)</f>
        <v>0</v>
      </c>
      <c r="K179" s="145" t="s">
        <v>484</v>
      </c>
      <c r="L179" s="43"/>
      <c r="M179" s="150"/>
      <c r="N179" s="151" t="s">
        <v>403</v>
      </c>
      <c r="O179" s="24"/>
      <c r="P179" s="152">
        <f>$O$179*$H$179</f>
        <v>0</v>
      </c>
      <c r="Q179" s="152">
        <v>1.89077</v>
      </c>
      <c r="R179" s="152">
        <f>$Q$179*$H$179</f>
        <v>0.20420316</v>
      </c>
      <c r="S179" s="152">
        <v>0</v>
      </c>
      <c r="T179" s="153">
        <f>$S$179*$H$179</f>
        <v>0</v>
      </c>
      <c r="AR179" s="85" t="s">
        <v>485</v>
      </c>
      <c r="AT179" s="85" t="s">
        <v>480</v>
      </c>
      <c r="AU179" s="85" t="s">
        <v>440</v>
      </c>
      <c r="AY179" s="6" t="s">
        <v>478</v>
      </c>
      <c r="BE179" s="154">
        <f>IF($N$179="základní",$J$179,0)</f>
        <v>0</v>
      </c>
      <c r="BF179" s="154">
        <f>IF($N$179="snížená",$J$179,0)</f>
        <v>0</v>
      </c>
      <c r="BG179" s="154">
        <f>IF($N$179="zákl. přenesená",$J$179,0)</f>
        <v>0</v>
      </c>
      <c r="BH179" s="154">
        <f>IF($N$179="sníž. přenesená",$J$179,0)</f>
        <v>0</v>
      </c>
      <c r="BI179" s="154">
        <f>IF($N$179="nulová",$J$179,0)</f>
        <v>0</v>
      </c>
      <c r="BJ179" s="85" t="s">
        <v>381</v>
      </c>
      <c r="BK179" s="154">
        <f>ROUND($I$179*$H$179,2)</f>
        <v>0</v>
      </c>
      <c r="BL179" s="85" t="s">
        <v>485</v>
      </c>
      <c r="BM179" s="85" t="s">
        <v>46</v>
      </c>
    </row>
    <row r="180" spans="2:47" s="6" customFormat="1" ht="16.5" customHeight="1">
      <c r="B180" s="23"/>
      <c r="C180" s="24"/>
      <c r="D180" s="155" t="s">
        <v>487</v>
      </c>
      <c r="E180" s="24"/>
      <c r="F180" s="156" t="s">
        <v>47</v>
      </c>
      <c r="G180" s="24"/>
      <c r="H180" s="24"/>
      <c r="J180" s="24"/>
      <c r="K180" s="24"/>
      <c r="L180" s="43"/>
      <c r="M180" s="56"/>
      <c r="N180" s="24"/>
      <c r="O180" s="24"/>
      <c r="P180" s="24"/>
      <c r="Q180" s="24"/>
      <c r="R180" s="24"/>
      <c r="S180" s="24"/>
      <c r="T180" s="57"/>
      <c r="AT180" s="6" t="s">
        <v>487</v>
      </c>
      <c r="AU180" s="6" t="s">
        <v>440</v>
      </c>
    </row>
    <row r="181" spans="2:47" s="6" customFormat="1" ht="44.25" customHeight="1">
      <c r="B181" s="23"/>
      <c r="C181" s="24"/>
      <c r="D181" s="157" t="s">
        <v>489</v>
      </c>
      <c r="E181" s="24"/>
      <c r="F181" s="158" t="s">
        <v>48</v>
      </c>
      <c r="G181" s="24"/>
      <c r="H181" s="24"/>
      <c r="J181" s="24"/>
      <c r="K181" s="24"/>
      <c r="L181" s="43"/>
      <c r="M181" s="56"/>
      <c r="N181" s="24"/>
      <c r="O181" s="24"/>
      <c r="P181" s="24"/>
      <c r="Q181" s="24"/>
      <c r="R181" s="24"/>
      <c r="S181" s="24"/>
      <c r="T181" s="57"/>
      <c r="AT181" s="6" t="s">
        <v>489</v>
      </c>
      <c r="AU181" s="6" t="s">
        <v>440</v>
      </c>
    </row>
    <row r="182" spans="2:51" s="6" customFormat="1" ht="15.75" customHeight="1">
      <c r="B182" s="159"/>
      <c r="C182" s="160"/>
      <c r="D182" s="157" t="s">
        <v>509</v>
      </c>
      <c r="E182" s="161"/>
      <c r="F182" s="162" t="s">
        <v>49</v>
      </c>
      <c r="G182" s="160"/>
      <c r="H182" s="163">
        <v>0.108</v>
      </c>
      <c r="J182" s="160"/>
      <c r="K182" s="160"/>
      <c r="L182" s="164"/>
      <c r="M182" s="165"/>
      <c r="N182" s="160"/>
      <c r="O182" s="160"/>
      <c r="P182" s="160"/>
      <c r="Q182" s="160"/>
      <c r="R182" s="160"/>
      <c r="S182" s="160"/>
      <c r="T182" s="166"/>
      <c r="AT182" s="167" t="s">
        <v>509</v>
      </c>
      <c r="AU182" s="167" t="s">
        <v>440</v>
      </c>
      <c r="AV182" s="168" t="s">
        <v>440</v>
      </c>
      <c r="AW182" s="168" t="s">
        <v>449</v>
      </c>
      <c r="AX182" s="168" t="s">
        <v>432</v>
      </c>
      <c r="AY182" s="167" t="s">
        <v>478</v>
      </c>
    </row>
    <row r="183" spans="2:63" s="129" customFormat="1" ht="30.75" customHeight="1">
      <c r="B183" s="130"/>
      <c r="C183" s="131"/>
      <c r="D183" s="132" t="s">
        <v>431</v>
      </c>
      <c r="E183" s="141" t="s">
        <v>511</v>
      </c>
      <c r="F183" s="141" t="s">
        <v>50</v>
      </c>
      <c r="G183" s="131"/>
      <c r="H183" s="131"/>
      <c r="J183" s="142">
        <f>$BK$183</f>
        <v>0</v>
      </c>
      <c r="K183" s="131"/>
      <c r="L183" s="135"/>
      <c r="M183" s="136"/>
      <c r="N183" s="131"/>
      <c r="O183" s="131"/>
      <c r="P183" s="137">
        <f>SUM($P$184:$P$196)</f>
        <v>0</v>
      </c>
      <c r="Q183" s="131"/>
      <c r="R183" s="137">
        <f>SUM($R$184:$R$196)</f>
        <v>69.70264809999999</v>
      </c>
      <c r="S183" s="131"/>
      <c r="T183" s="138">
        <f>SUM($T$184:$T$196)</f>
        <v>0</v>
      </c>
      <c r="AR183" s="139" t="s">
        <v>381</v>
      </c>
      <c r="AT183" s="139" t="s">
        <v>431</v>
      </c>
      <c r="AU183" s="139" t="s">
        <v>381</v>
      </c>
      <c r="AY183" s="139" t="s">
        <v>478</v>
      </c>
      <c r="BK183" s="140">
        <f>SUM($BK$184:$BK$196)</f>
        <v>0</v>
      </c>
    </row>
    <row r="184" spans="2:65" s="6" customFormat="1" ht="15.75" customHeight="1">
      <c r="B184" s="23"/>
      <c r="C184" s="143" t="s">
        <v>51</v>
      </c>
      <c r="D184" s="143" t="s">
        <v>480</v>
      </c>
      <c r="E184" s="144" t="s">
        <v>52</v>
      </c>
      <c r="F184" s="145" t="s">
        <v>53</v>
      </c>
      <c r="G184" s="146" t="s">
        <v>4</v>
      </c>
      <c r="H184" s="147">
        <v>106.375</v>
      </c>
      <c r="I184" s="148"/>
      <c r="J184" s="149">
        <f>ROUND($I$184*$H$184,2)</f>
        <v>0</v>
      </c>
      <c r="K184" s="145" t="s">
        <v>484</v>
      </c>
      <c r="L184" s="43"/>
      <c r="M184" s="150"/>
      <c r="N184" s="151" t="s">
        <v>403</v>
      </c>
      <c r="O184" s="24"/>
      <c r="P184" s="152">
        <f>$O$184*$H$184</f>
        <v>0</v>
      </c>
      <c r="Q184" s="152">
        <v>0.378</v>
      </c>
      <c r="R184" s="152">
        <f>$Q$184*$H$184</f>
        <v>40.20975</v>
      </c>
      <c r="S184" s="152">
        <v>0</v>
      </c>
      <c r="T184" s="153">
        <f>$S$184*$H$184</f>
        <v>0</v>
      </c>
      <c r="AR184" s="85" t="s">
        <v>485</v>
      </c>
      <c r="AT184" s="85" t="s">
        <v>480</v>
      </c>
      <c r="AU184" s="85" t="s">
        <v>440</v>
      </c>
      <c r="AY184" s="6" t="s">
        <v>478</v>
      </c>
      <c r="BE184" s="154">
        <f>IF($N$184="základní",$J$184,0)</f>
        <v>0</v>
      </c>
      <c r="BF184" s="154">
        <f>IF($N$184="snížená",$J$184,0)</f>
        <v>0</v>
      </c>
      <c r="BG184" s="154">
        <f>IF($N$184="zákl. přenesená",$J$184,0)</f>
        <v>0</v>
      </c>
      <c r="BH184" s="154">
        <f>IF($N$184="sníž. přenesená",$J$184,0)</f>
        <v>0</v>
      </c>
      <c r="BI184" s="154">
        <f>IF($N$184="nulová",$J$184,0)</f>
        <v>0</v>
      </c>
      <c r="BJ184" s="85" t="s">
        <v>381</v>
      </c>
      <c r="BK184" s="154">
        <f>ROUND($I$184*$H$184,2)</f>
        <v>0</v>
      </c>
      <c r="BL184" s="85" t="s">
        <v>485</v>
      </c>
      <c r="BM184" s="85" t="s">
        <v>54</v>
      </c>
    </row>
    <row r="185" spans="2:47" s="6" customFormat="1" ht="16.5" customHeight="1">
      <c r="B185" s="23"/>
      <c r="C185" s="24"/>
      <c r="D185" s="155" t="s">
        <v>487</v>
      </c>
      <c r="E185" s="24"/>
      <c r="F185" s="156" t="s">
        <v>55</v>
      </c>
      <c r="G185" s="24"/>
      <c r="H185" s="24"/>
      <c r="J185" s="24"/>
      <c r="K185" s="24"/>
      <c r="L185" s="43"/>
      <c r="M185" s="56"/>
      <c r="N185" s="24"/>
      <c r="O185" s="24"/>
      <c r="P185" s="24"/>
      <c r="Q185" s="24"/>
      <c r="R185" s="24"/>
      <c r="S185" s="24"/>
      <c r="T185" s="57"/>
      <c r="AT185" s="6" t="s">
        <v>487</v>
      </c>
      <c r="AU185" s="6" t="s">
        <v>440</v>
      </c>
    </row>
    <row r="186" spans="2:51" s="6" customFormat="1" ht="15.75" customHeight="1">
      <c r="B186" s="159"/>
      <c r="C186" s="160"/>
      <c r="D186" s="157" t="s">
        <v>509</v>
      </c>
      <c r="E186" s="161"/>
      <c r="F186" s="162" t="s">
        <v>56</v>
      </c>
      <c r="G186" s="160"/>
      <c r="H186" s="163">
        <v>106.375</v>
      </c>
      <c r="J186" s="160"/>
      <c r="K186" s="160"/>
      <c r="L186" s="164"/>
      <c r="M186" s="165"/>
      <c r="N186" s="160"/>
      <c r="O186" s="160"/>
      <c r="P186" s="160"/>
      <c r="Q186" s="160"/>
      <c r="R186" s="160"/>
      <c r="S186" s="160"/>
      <c r="T186" s="166"/>
      <c r="AT186" s="167" t="s">
        <v>509</v>
      </c>
      <c r="AU186" s="167" t="s">
        <v>440</v>
      </c>
      <c r="AV186" s="168" t="s">
        <v>440</v>
      </c>
      <c r="AW186" s="168" t="s">
        <v>449</v>
      </c>
      <c r="AX186" s="168" t="s">
        <v>432</v>
      </c>
      <c r="AY186" s="167" t="s">
        <v>478</v>
      </c>
    </row>
    <row r="187" spans="2:65" s="6" customFormat="1" ht="15.75" customHeight="1">
      <c r="B187" s="23"/>
      <c r="C187" s="143" t="s">
        <v>57</v>
      </c>
      <c r="D187" s="143" t="s">
        <v>480</v>
      </c>
      <c r="E187" s="144" t="s">
        <v>58</v>
      </c>
      <c r="F187" s="145" t="s">
        <v>59</v>
      </c>
      <c r="G187" s="146" t="s">
        <v>4</v>
      </c>
      <c r="H187" s="147">
        <v>97.255</v>
      </c>
      <c r="I187" s="148"/>
      <c r="J187" s="149">
        <f>ROUND($I$187*$H$187,2)</f>
        <v>0</v>
      </c>
      <c r="K187" s="145" t="s">
        <v>484</v>
      </c>
      <c r="L187" s="43"/>
      <c r="M187" s="150"/>
      <c r="N187" s="151" t="s">
        <v>403</v>
      </c>
      <c r="O187" s="24"/>
      <c r="P187" s="152">
        <f>$O$187*$H$187</f>
        <v>0</v>
      </c>
      <c r="Q187" s="152">
        <v>0.10362</v>
      </c>
      <c r="R187" s="152">
        <f>$Q$187*$H$187</f>
        <v>10.0775631</v>
      </c>
      <c r="S187" s="152">
        <v>0</v>
      </c>
      <c r="T187" s="153">
        <f>$S$187*$H$187</f>
        <v>0</v>
      </c>
      <c r="AR187" s="85" t="s">
        <v>485</v>
      </c>
      <c r="AT187" s="85" t="s">
        <v>480</v>
      </c>
      <c r="AU187" s="85" t="s">
        <v>440</v>
      </c>
      <c r="AY187" s="6" t="s">
        <v>478</v>
      </c>
      <c r="BE187" s="154">
        <f>IF($N$187="základní",$J$187,0)</f>
        <v>0</v>
      </c>
      <c r="BF187" s="154">
        <f>IF($N$187="snížená",$J$187,0)</f>
        <v>0</v>
      </c>
      <c r="BG187" s="154">
        <f>IF($N$187="zákl. přenesená",$J$187,0)</f>
        <v>0</v>
      </c>
      <c r="BH187" s="154">
        <f>IF($N$187="sníž. přenesená",$J$187,0)</f>
        <v>0</v>
      </c>
      <c r="BI187" s="154">
        <f>IF($N$187="nulová",$J$187,0)</f>
        <v>0</v>
      </c>
      <c r="BJ187" s="85" t="s">
        <v>381</v>
      </c>
      <c r="BK187" s="154">
        <f>ROUND($I$187*$H$187,2)</f>
        <v>0</v>
      </c>
      <c r="BL187" s="85" t="s">
        <v>485</v>
      </c>
      <c r="BM187" s="85" t="s">
        <v>60</v>
      </c>
    </row>
    <row r="188" spans="2:47" s="6" customFormat="1" ht="38.25" customHeight="1">
      <c r="B188" s="23"/>
      <c r="C188" s="24"/>
      <c r="D188" s="155" t="s">
        <v>487</v>
      </c>
      <c r="E188" s="24"/>
      <c r="F188" s="156" t="s">
        <v>61</v>
      </c>
      <c r="G188" s="24"/>
      <c r="H188" s="24"/>
      <c r="J188" s="24"/>
      <c r="K188" s="24"/>
      <c r="L188" s="43"/>
      <c r="M188" s="56"/>
      <c r="N188" s="24"/>
      <c r="O188" s="24"/>
      <c r="P188" s="24"/>
      <c r="Q188" s="24"/>
      <c r="R188" s="24"/>
      <c r="S188" s="24"/>
      <c r="T188" s="57"/>
      <c r="AT188" s="6" t="s">
        <v>487</v>
      </c>
      <c r="AU188" s="6" t="s">
        <v>440</v>
      </c>
    </row>
    <row r="189" spans="2:47" s="6" customFormat="1" ht="98.25" customHeight="1">
      <c r="B189" s="23"/>
      <c r="C189" s="24"/>
      <c r="D189" s="157" t="s">
        <v>489</v>
      </c>
      <c r="E189" s="24"/>
      <c r="F189" s="158" t="s">
        <v>62</v>
      </c>
      <c r="G189" s="24"/>
      <c r="H189" s="24"/>
      <c r="J189" s="24"/>
      <c r="K189" s="24"/>
      <c r="L189" s="43"/>
      <c r="M189" s="56"/>
      <c r="N189" s="24"/>
      <c r="O189" s="24"/>
      <c r="P189" s="24"/>
      <c r="Q189" s="24"/>
      <c r="R189" s="24"/>
      <c r="S189" s="24"/>
      <c r="T189" s="57"/>
      <c r="AT189" s="6" t="s">
        <v>489</v>
      </c>
      <c r="AU189" s="6" t="s">
        <v>440</v>
      </c>
    </row>
    <row r="190" spans="2:51" s="6" customFormat="1" ht="15.75" customHeight="1">
      <c r="B190" s="159"/>
      <c r="C190" s="160"/>
      <c r="D190" s="157" t="s">
        <v>509</v>
      </c>
      <c r="E190" s="161"/>
      <c r="F190" s="162" t="s">
        <v>63</v>
      </c>
      <c r="G190" s="160"/>
      <c r="H190" s="163">
        <v>97.255</v>
      </c>
      <c r="J190" s="160"/>
      <c r="K190" s="160"/>
      <c r="L190" s="164"/>
      <c r="M190" s="165"/>
      <c r="N190" s="160"/>
      <c r="O190" s="160"/>
      <c r="P190" s="160"/>
      <c r="Q190" s="160"/>
      <c r="R190" s="160"/>
      <c r="S190" s="160"/>
      <c r="T190" s="166"/>
      <c r="AT190" s="167" t="s">
        <v>509</v>
      </c>
      <c r="AU190" s="167" t="s">
        <v>440</v>
      </c>
      <c r="AV190" s="168" t="s">
        <v>440</v>
      </c>
      <c r="AW190" s="168" t="s">
        <v>449</v>
      </c>
      <c r="AX190" s="168" t="s">
        <v>432</v>
      </c>
      <c r="AY190" s="167" t="s">
        <v>478</v>
      </c>
    </row>
    <row r="191" spans="2:65" s="6" customFormat="1" ht="15.75" customHeight="1">
      <c r="B191" s="23"/>
      <c r="C191" s="178" t="s">
        <v>64</v>
      </c>
      <c r="D191" s="178" t="s">
        <v>16</v>
      </c>
      <c r="E191" s="179" t="s">
        <v>65</v>
      </c>
      <c r="F191" s="180" t="s">
        <v>66</v>
      </c>
      <c r="G191" s="181" t="s">
        <v>4</v>
      </c>
      <c r="H191" s="182">
        <v>94.551</v>
      </c>
      <c r="I191" s="183"/>
      <c r="J191" s="184">
        <f>ROUND($I$191*$H$191,2)</f>
        <v>0</v>
      </c>
      <c r="K191" s="180" t="s">
        <v>484</v>
      </c>
      <c r="L191" s="185"/>
      <c r="M191" s="186"/>
      <c r="N191" s="187" t="s">
        <v>403</v>
      </c>
      <c r="O191" s="24"/>
      <c r="P191" s="152">
        <f>$O$191*$H$191</f>
        <v>0</v>
      </c>
      <c r="Q191" s="152">
        <v>0.197</v>
      </c>
      <c r="R191" s="152">
        <f>$Q$191*$H$191</f>
        <v>18.626547000000002</v>
      </c>
      <c r="S191" s="152">
        <v>0</v>
      </c>
      <c r="T191" s="153">
        <f>$S$191*$H$191</f>
        <v>0</v>
      </c>
      <c r="AR191" s="85" t="s">
        <v>528</v>
      </c>
      <c r="AT191" s="85" t="s">
        <v>16</v>
      </c>
      <c r="AU191" s="85" t="s">
        <v>440</v>
      </c>
      <c r="AY191" s="6" t="s">
        <v>478</v>
      </c>
      <c r="BE191" s="154">
        <f>IF($N$191="základní",$J$191,0)</f>
        <v>0</v>
      </c>
      <c r="BF191" s="154">
        <f>IF($N$191="snížená",$J$191,0)</f>
        <v>0</v>
      </c>
      <c r="BG191" s="154">
        <f>IF($N$191="zákl. přenesená",$J$191,0)</f>
        <v>0</v>
      </c>
      <c r="BH191" s="154">
        <f>IF($N$191="sníž. přenesená",$J$191,0)</f>
        <v>0</v>
      </c>
      <c r="BI191" s="154">
        <f>IF($N$191="nulová",$J$191,0)</f>
        <v>0</v>
      </c>
      <c r="BJ191" s="85" t="s">
        <v>381</v>
      </c>
      <c r="BK191" s="154">
        <f>ROUND($I$191*$H$191,2)</f>
        <v>0</v>
      </c>
      <c r="BL191" s="85" t="s">
        <v>485</v>
      </c>
      <c r="BM191" s="85" t="s">
        <v>67</v>
      </c>
    </row>
    <row r="192" spans="2:47" s="6" customFormat="1" ht="16.5" customHeight="1">
      <c r="B192" s="23"/>
      <c r="C192" s="24"/>
      <c r="D192" s="155" t="s">
        <v>487</v>
      </c>
      <c r="E192" s="24"/>
      <c r="F192" s="156" t="s">
        <v>68</v>
      </c>
      <c r="G192" s="24"/>
      <c r="H192" s="24"/>
      <c r="J192" s="24"/>
      <c r="K192" s="24"/>
      <c r="L192" s="43"/>
      <c r="M192" s="56"/>
      <c r="N192" s="24"/>
      <c r="O192" s="24"/>
      <c r="P192" s="24"/>
      <c r="Q192" s="24"/>
      <c r="R192" s="24"/>
      <c r="S192" s="24"/>
      <c r="T192" s="57"/>
      <c r="AT192" s="6" t="s">
        <v>487</v>
      </c>
      <c r="AU192" s="6" t="s">
        <v>440</v>
      </c>
    </row>
    <row r="193" spans="2:51" s="6" customFormat="1" ht="15.75" customHeight="1">
      <c r="B193" s="159"/>
      <c r="C193" s="160"/>
      <c r="D193" s="157" t="s">
        <v>509</v>
      </c>
      <c r="E193" s="161"/>
      <c r="F193" s="162" t="s">
        <v>69</v>
      </c>
      <c r="G193" s="160"/>
      <c r="H193" s="163">
        <v>94.551</v>
      </c>
      <c r="J193" s="160"/>
      <c r="K193" s="160"/>
      <c r="L193" s="164"/>
      <c r="M193" s="165"/>
      <c r="N193" s="160"/>
      <c r="O193" s="160"/>
      <c r="P193" s="160"/>
      <c r="Q193" s="160"/>
      <c r="R193" s="160"/>
      <c r="S193" s="160"/>
      <c r="T193" s="166"/>
      <c r="AT193" s="167" t="s">
        <v>509</v>
      </c>
      <c r="AU193" s="167" t="s">
        <v>440</v>
      </c>
      <c r="AV193" s="168" t="s">
        <v>440</v>
      </c>
      <c r="AW193" s="168" t="s">
        <v>449</v>
      </c>
      <c r="AX193" s="168" t="s">
        <v>432</v>
      </c>
      <c r="AY193" s="167" t="s">
        <v>478</v>
      </c>
    </row>
    <row r="194" spans="2:65" s="6" customFormat="1" ht="15.75" customHeight="1">
      <c r="B194" s="23"/>
      <c r="C194" s="178" t="s">
        <v>70</v>
      </c>
      <c r="D194" s="178" t="s">
        <v>16</v>
      </c>
      <c r="E194" s="179" t="s">
        <v>71</v>
      </c>
      <c r="F194" s="180" t="s">
        <v>72</v>
      </c>
      <c r="G194" s="181" t="s">
        <v>4</v>
      </c>
      <c r="H194" s="182">
        <v>4.004</v>
      </c>
      <c r="I194" s="183"/>
      <c r="J194" s="184">
        <f>ROUND($I$194*$H$194,2)</f>
        <v>0</v>
      </c>
      <c r="K194" s="180" t="s">
        <v>484</v>
      </c>
      <c r="L194" s="185"/>
      <c r="M194" s="186"/>
      <c r="N194" s="187" t="s">
        <v>403</v>
      </c>
      <c r="O194" s="24"/>
      <c r="P194" s="152">
        <f>$O$194*$H$194</f>
        <v>0</v>
      </c>
      <c r="Q194" s="152">
        <v>0.197</v>
      </c>
      <c r="R194" s="152">
        <f>$Q$194*$H$194</f>
        <v>0.7887879999999999</v>
      </c>
      <c r="S194" s="152">
        <v>0</v>
      </c>
      <c r="T194" s="153">
        <f>$S$194*$H$194</f>
        <v>0</v>
      </c>
      <c r="AR194" s="85" t="s">
        <v>528</v>
      </c>
      <c r="AT194" s="85" t="s">
        <v>16</v>
      </c>
      <c r="AU194" s="85" t="s">
        <v>440</v>
      </c>
      <c r="AY194" s="6" t="s">
        <v>478</v>
      </c>
      <c r="BE194" s="154">
        <f>IF($N$194="základní",$J$194,0)</f>
        <v>0</v>
      </c>
      <c r="BF194" s="154">
        <f>IF($N$194="snížená",$J$194,0)</f>
        <v>0</v>
      </c>
      <c r="BG194" s="154">
        <f>IF($N$194="zákl. přenesená",$J$194,0)</f>
        <v>0</v>
      </c>
      <c r="BH194" s="154">
        <f>IF($N$194="sníž. přenesená",$J$194,0)</f>
        <v>0</v>
      </c>
      <c r="BI194" s="154">
        <f>IF($N$194="nulová",$J$194,0)</f>
        <v>0</v>
      </c>
      <c r="BJ194" s="85" t="s">
        <v>381</v>
      </c>
      <c r="BK194" s="154">
        <f>ROUND($I$194*$H$194,2)</f>
        <v>0</v>
      </c>
      <c r="BL194" s="85" t="s">
        <v>485</v>
      </c>
      <c r="BM194" s="85" t="s">
        <v>73</v>
      </c>
    </row>
    <row r="195" spans="2:47" s="6" customFormat="1" ht="16.5" customHeight="1">
      <c r="B195" s="23"/>
      <c r="C195" s="24"/>
      <c r="D195" s="155" t="s">
        <v>487</v>
      </c>
      <c r="E195" s="24"/>
      <c r="F195" s="156" t="s">
        <v>74</v>
      </c>
      <c r="G195" s="24"/>
      <c r="H195" s="24"/>
      <c r="J195" s="24"/>
      <c r="K195" s="24"/>
      <c r="L195" s="43"/>
      <c r="M195" s="56"/>
      <c r="N195" s="24"/>
      <c r="O195" s="24"/>
      <c r="P195" s="24"/>
      <c r="Q195" s="24"/>
      <c r="R195" s="24"/>
      <c r="S195" s="24"/>
      <c r="T195" s="57"/>
      <c r="AT195" s="6" t="s">
        <v>487</v>
      </c>
      <c r="AU195" s="6" t="s">
        <v>440</v>
      </c>
    </row>
    <row r="196" spans="2:51" s="6" customFormat="1" ht="15.75" customHeight="1">
      <c r="B196" s="159"/>
      <c r="C196" s="160"/>
      <c r="D196" s="157" t="s">
        <v>509</v>
      </c>
      <c r="E196" s="161"/>
      <c r="F196" s="162" t="s">
        <v>75</v>
      </c>
      <c r="G196" s="160"/>
      <c r="H196" s="163">
        <v>4.004</v>
      </c>
      <c r="J196" s="160"/>
      <c r="K196" s="160"/>
      <c r="L196" s="164"/>
      <c r="M196" s="165"/>
      <c r="N196" s="160"/>
      <c r="O196" s="160"/>
      <c r="P196" s="160"/>
      <c r="Q196" s="160"/>
      <c r="R196" s="160"/>
      <c r="S196" s="160"/>
      <c r="T196" s="166"/>
      <c r="AT196" s="167" t="s">
        <v>509</v>
      </c>
      <c r="AU196" s="167" t="s">
        <v>440</v>
      </c>
      <c r="AV196" s="168" t="s">
        <v>440</v>
      </c>
      <c r="AW196" s="168" t="s">
        <v>449</v>
      </c>
      <c r="AX196" s="168" t="s">
        <v>432</v>
      </c>
      <c r="AY196" s="167" t="s">
        <v>478</v>
      </c>
    </row>
    <row r="197" spans="2:63" s="129" customFormat="1" ht="30.75" customHeight="1">
      <c r="B197" s="130"/>
      <c r="C197" s="131"/>
      <c r="D197" s="132" t="s">
        <v>431</v>
      </c>
      <c r="E197" s="141" t="s">
        <v>535</v>
      </c>
      <c r="F197" s="141" t="s">
        <v>76</v>
      </c>
      <c r="G197" s="131"/>
      <c r="H197" s="131"/>
      <c r="J197" s="142">
        <f>$BK$197</f>
        <v>0</v>
      </c>
      <c r="K197" s="131"/>
      <c r="L197" s="135"/>
      <c r="M197" s="136"/>
      <c r="N197" s="131"/>
      <c r="O197" s="131"/>
      <c r="P197" s="137">
        <f>SUM($P$198:$P$218)</f>
        <v>0</v>
      </c>
      <c r="Q197" s="131"/>
      <c r="R197" s="137">
        <f>SUM($R$198:$R$218)</f>
        <v>19.689959079999998</v>
      </c>
      <c r="S197" s="131"/>
      <c r="T197" s="138">
        <f>SUM($T$198:$T$218)</f>
        <v>0</v>
      </c>
      <c r="AR197" s="139" t="s">
        <v>381</v>
      </c>
      <c r="AT197" s="139" t="s">
        <v>431</v>
      </c>
      <c r="AU197" s="139" t="s">
        <v>381</v>
      </c>
      <c r="AY197" s="139" t="s">
        <v>478</v>
      </c>
      <c r="BK197" s="140">
        <f>SUM($BK$198:$BK$218)</f>
        <v>0</v>
      </c>
    </row>
    <row r="198" spans="2:65" s="6" customFormat="1" ht="15.75" customHeight="1">
      <c r="B198" s="23"/>
      <c r="C198" s="143" t="s">
        <v>77</v>
      </c>
      <c r="D198" s="143" t="s">
        <v>480</v>
      </c>
      <c r="E198" s="144" t="s">
        <v>78</v>
      </c>
      <c r="F198" s="145" t="s">
        <v>79</v>
      </c>
      <c r="G198" s="146" t="s">
        <v>499</v>
      </c>
      <c r="H198" s="147">
        <v>19.15</v>
      </c>
      <c r="I198" s="148"/>
      <c r="J198" s="149">
        <f>ROUND($I$198*$H$198,2)</f>
        <v>0</v>
      </c>
      <c r="K198" s="145" t="s">
        <v>484</v>
      </c>
      <c r="L198" s="43"/>
      <c r="M198" s="150"/>
      <c r="N198" s="151" t="s">
        <v>403</v>
      </c>
      <c r="O198" s="24"/>
      <c r="P198" s="152">
        <f>$O$198*$H$198</f>
        <v>0</v>
      </c>
      <c r="Q198" s="152">
        <v>0.20218872</v>
      </c>
      <c r="R198" s="152">
        <f>$Q$198*$H$198</f>
        <v>3.8719139879999993</v>
      </c>
      <c r="S198" s="152">
        <v>0</v>
      </c>
      <c r="T198" s="153">
        <f>$S$198*$H$198</f>
        <v>0</v>
      </c>
      <c r="AR198" s="85" t="s">
        <v>485</v>
      </c>
      <c r="AT198" s="85" t="s">
        <v>480</v>
      </c>
      <c r="AU198" s="85" t="s">
        <v>440</v>
      </c>
      <c r="AY198" s="6" t="s">
        <v>478</v>
      </c>
      <c r="BE198" s="154">
        <f>IF($N$198="základní",$J$198,0)</f>
        <v>0</v>
      </c>
      <c r="BF198" s="154">
        <f>IF($N$198="snížená",$J$198,0)</f>
        <v>0</v>
      </c>
      <c r="BG198" s="154">
        <f>IF($N$198="zákl. přenesená",$J$198,0)</f>
        <v>0</v>
      </c>
      <c r="BH198" s="154">
        <f>IF($N$198="sníž. přenesená",$J$198,0)</f>
        <v>0</v>
      </c>
      <c r="BI198" s="154">
        <f>IF($N$198="nulová",$J$198,0)</f>
        <v>0</v>
      </c>
      <c r="BJ198" s="85" t="s">
        <v>381</v>
      </c>
      <c r="BK198" s="154">
        <f>ROUND($I$198*$H$198,2)</f>
        <v>0</v>
      </c>
      <c r="BL198" s="85" t="s">
        <v>485</v>
      </c>
      <c r="BM198" s="85" t="s">
        <v>80</v>
      </c>
    </row>
    <row r="199" spans="2:47" s="6" customFormat="1" ht="27" customHeight="1">
      <c r="B199" s="23"/>
      <c r="C199" s="24"/>
      <c r="D199" s="155" t="s">
        <v>487</v>
      </c>
      <c r="E199" s="24"/>
      <c r="F199" s="156" t="s">
        <v>81</v>
      </c>
      <c r="G199" s="24"/>
      <c r="H199" s="24"/>
      <c r="J199" s="24"/>
      <c r="K199" s="24"/>
      <c r="L199" s="43"/>
      <c r="M199" s="56"/>
      <c r="N199" s="24"/>
      <c r="O199" s="24"/>
      <c r="P199" s="24"/>
      <c r="Q199" s="24"/>
      <c r="R199" s="24"/>
      <c r="S199" s="24"/>
      <c r="T199" s="57"/>
      <c r="AT199" s="6" t="s">
        <v>487</v>
      </c>
      <c r="AU199" s="6" t="s">
        <v>440</v>
      </c>
    </row>
    <row r="200" spans="2:47" s="6" customFormat="1" ht="84.75" customHeight="1">
      <c r="B200" s="23"/>
      <c r="C200" s="24"/>
      <c r="D200" s="157" t="s">
        <v>489</v>
      </c>
      <c r="E200" s="24"/>
      <c r="F200" s="158" t="s">
        <v>82</v>
      </c>
      <c r="G200" s="24"/>
      <c r="H200" s="24"/>
      <c r="J200" s="24"/>
      <c r="K200" s="24"/>
      <c r="L200" s="43"/>
      <c r="M200" s="56"/>
      <c r="N200" s="24"/>
      <c r="O200" s="24"/>
      <c r="P200" s="24"/>
      <c r="Q200" s="24"/>
      <c r="R200" s="24"/>
      <c r="S200" s="24"/>
      <c r="T200" s="57"/>
      <c r="AT200" s="6" t="s">
        <v>489</v>
      </c>
      <c r="AU200" s="6" t="s">
        <v>440</v>
      </c>
    </row>
    <row r="201" spans="2:65" s="6" customFormat="1" ht="15.75" customHeight="1">
      <c r="B201" s="23"/>
      <c r="C201" s="143" t="s">
        <v>83</v>
      </c>
      <c r="D201" s="143" t="s">
        <v>480</v>
      </c>
      <c r="E201" s="144" t="s">
        <v>84</v>
      </c>
      <c r="F201" s="145" t="s">
        <v>85</v>
      </c>
      <c r="G201" s="146" t="s">
        <v>499</v>
      </c>
      <c r="H201" s="147">
        <v>29.6</v>
      </c>
      <c r="I201" s="148"/>
      <c r="J201" s="149">
        <f>ROUND($I$201*$H$201,2)</f>
        <v>0</v>
      </c>
      <c r="K201" s="145" t="s">
        <v>484</v>
      </c>
      <c r="L201" s="43"/>
      <c r="M201" s="150"/>
      <c r="N201" s="151" t="s">
        <v>403</v>
      </c>
      <c r="O201" s="24"/>
      <c r="P201" s="152">
        <f>$O$201*$H$201</f>
        <v>0</v>
      </c>
      <c r="Q201" s="152">
        <v>0.15539952</v>
      </c>
      <c r="R201" s="152">
        <f>$Q$201*$H$201</f>
        <v>4.599825792000001</v>
      </c>
      <c r="S201" s="152">
        <v>0</v>
      </c>
      <c r="T201" s="153">
        <f>$S$201*$H$201</f>
        <v>0</v>
      </c>
      <c r="AR201" s="85" t="s">
        <v>485</v>
      </c>
      <c r="AT201" s="85" t="s">
        <v>480</v>
      </c>
      <c r="AU201" s="85" t="s">
        <v>440</v>
      </c>
      <c r="AY201" s="6" t="s">
        <v>478</v>
      </c>
      <c r="BE201" s="154">
        <f>IF($N$201="základní",$J$201,0)</f>
        <v>0</v>
      </c>
      <c r="BF201" s="154">
        <f>IF($N$201="snížená",$J$201,0)</f>
        <v>0</v>
      </c>
      <c r="BG201" s="154">
        <f>IF($N$201="zákl. přenesená",$J$201,0)</f>
        <v>0</v>
      </c>
      <c r="BH201" s="154">
        <f>IF($N$201="sníž. přenesená",$J$201,0)</f>
        <v>0</v>
      </c>
      <c r="BI201" s="154">
        <f>IF($N$201="nulová",$J$201,0)</f>
        <v>0</v>
      </c>
      <c r="BJ201" s="85" t="s">
        <v>381</v>
      </c>
      <c r="BK201" s="154">
        <f>ROUND($I$201*$H$201,2)</f>
        <v>0</v>
      </c>
      <c r="BL201" s="85" t="s">
        <v>485</v>
      </c>
      <c r="BM201" s="85" t="s">
        <v>86</v>
      </c>
    </row>
    <row r="202" spans="2:47" s="6" customFormat="1" ht="27" customHeight="1">
      <c r="B202" s="23"/>
      <c r="C202" s="24"/>
      <c r="D202" s="155" t="s">
        <v>487</v>
      </c>
      <c r="E202" s="24"/>
      <c r="F202" s="156" t="s">
        <v>87</v>
      </c>
      <c r="G202" s="24"/>
      <c r="H202" s="24"/>
      <c r="J202" s="24"/>
      <c r="K202" s="24"/>
      <c r="L202" s="43"/>
      <c r="M202" s="56"/>
      <c r="N202" s="24"/>
      <c r="O202" s="24"/>
      <c r="P202" s="24"/>
      <c r="Q202" s="24"/>
      <c r="R202" s="24"/>
      <c r="S202" s="24"/>
      <c r="T202" s="57"/>
      <c r="AT202" s="6" t="s">
        <v>487</v>
      </c>
      <c r="AU202" s="6" t="s">
        <v>440</v>
      </c>
    </row>
    <row r="203" spans="2:47" s="6" customFormat="1" ht="84.75" customHeight="1">
      <c r="B203" s="23"/>
      <c r="C203" s="24"/>
      <c r="D203" s="157" t="s">
        <v>489</v>
      </c>
      <c r="E203" s="24"/>
      <c r="F203" s="158" t="s">
        <v>82</v>
      </c>
      <c r="G203" s="24"/>
      <c r="H203" s="24"/>
      <c r="J203" s="24"/>
      <c r="K203" s="24"/>
      <c r="L203" s="43"/>
      <c r="M203" s="56"/>
      <c r="N203" s="24"/>
      <c r="O203" s="24"/>
      <c r="P203" s="24"/>
      <c r="Q203" s="24"/>
      <c r="R203" s="24"/>
      <c r="S203" s="24"/>
      <c r="T203" s="57"/>
      <c r="AT203" s="6" t="s">
        <v>489</v>
      </c>
      <c r="AU203" s="6" t="s">
        <v>440</v>
      </c>
    </row>
    <row r="204" spans="2:65" s="6" customFormat="1" ht="15.75" customHeight="1">
      <c r="B204" s="23"/>
      <c r="C204" s="178" t="s">
        <v>88</v>
      </c>
      <c r="D204" s="178" t="s">
        <v>16</v>
      </c>
      <c r="E204" s="179" t="s">
        <v>89</v>
      </c>
      <c r="F204" s="180" t="s">
        <v>90</v>
      </c>
      <c r="G204" s="181" t="s">
        <v>483</v>
      </c>
      <c r="H204" s="182">
        <v>49.238</v>
      </c>
      <c r="I204" s="183"/>
      <c r="J204" s="184">
        <f>ROUND($I$204*$H$204,2)</f>
        <v>0</v>
      </c>
      <c r="K204" s="180" t="s">
        <v>484</v>
      </c>
      <c r="L204" s="185"/>
      <c r="M204" s="186"/>
      <c r="N204" s="187" t="s">
        <v>403</v>
      </c>
      <c r="O204" s="24"/>
      <c r="P204" s="152">
        <f>$O$204*$H$204</f>
        <v>0</v>
      </c>
      <c r="Q204" s="152">
        <v>0.108</v>
      </c>
      <c r="R204" s="152">
        <f>$Q$204*$H$204</f>
        <v>5.317704</v>
      </c>
      <c r="S204" s="152">
        <v>0</v>
      </c>
      <c r="T204" s="153">
        <f>$S$204*$H$204</f>
        <v>0</v>
      </c>
      <c r="AR204" s="85" t="s">
        <v>528</v>
      </c>
      <c r="AT204" s="85" t="s">
        <v>16</v>
      </c>
      <c r="AU204" s="85" t="s">
        <v>440</v>
      </c>
      <c r="AY204" s="6" t="s">
        <v>478</v>
      </c>
      <c r="BE204" s="154">
        <f>IF($N$204="základní",$J$204,0)</f>
        <v>0</v>
      </c>
      <c r="BF204" s="154">
        <f>IF($N$204="snížená",$J$204,0)</f>
        <v>0</v>
      </c>
      <c r="BG204" s="154">
        <f>IF($N$204="zákl. přenesená",$J$204,0)</f>
        <v>0</v>
      </c>
      <c r="BH204" s="154">
        <f>IF($N$204="sníž. přenesená",$J$204,0)</f>
        <v>0</v>
      </c>
      <c r="BI204" s="154">
        <f>IF($N$204="nulová",$J$204,0)</f>
        <v>0</v>
      </c>
      <c r="BJ204" s="85" t="s">
        <v>381</v>
      </c>
      <c r="BK204" s="154">
        <f>ROUND($I$204*$H$204,2)</f>
        <v>0</v>
      </c>
      <c r="BL204" s="85" t="s">
        <v>485</v>
      </c>
      <c r="BM204" s="85" t="s">
        <v>91</v>
      </c>
    </row>
    <row r="205" spans="2:47" s="6" customFormat="1" ht="16.5" customHeight="1">
      <c r="B205" s="23"/>
      <c r="C205" s="24"/>
      <c r="D205" s="155" t="s">
        <v>487</v>
      </c>
      <c r="E205" s="24"/>
      <c r="F205" s="156" t="s">
        <v>92</v>
      </c>
      <c r="G205" s="24"/>
      <c r="H205" s="24"/>
      <c r="J205" s="24"/>
      <c r="K205" s="24"/>
      <c r="L205" s="43"/>
      <c r="M205" s="56"/>
      <c r="N205" s="24"/>
      <c r="O205" s="24"/>
      <c r="P205" s="24"/>
      <c r="Q205" s="24"/>
      <c r="R205" s="24"/>
      <c r="S205" s="24"/>
      <c r="T205" s="57"/>
      <c r="AT205" s="6" t="s">
        <v>487</v>
      </c>
      <c r="AU205" s="6" t="s">
        <v>440</v>
      </c>
    </row>
    <row r="206" spans="2:51" s="6" customFormat="1" ht="15.75" customHeight="1">
      <c r="B206" s="159"/>
      <c r="C206" s="160"/>
      <c r="D206" s="157" t="s">
        <v>509</v>
      </c>
      <c r="E206" s="161"/>
      <c r="F206" s="162" t="s">
        <v>93</v>
      </c>
      <c r="G206" s="160"/>
      <c r="H206" s="163">
        <v>19.342</v>
      </c>
      <c r="J206" s="160"/>
      <c r="K206" s="160"/>
      <c r="L206" s="164"/>
      <c r="M206" s="165"/>
      <c r="N206" s="160"/>
      <c r="O206" s="160"/>
      <c r="P206" s="160"/>
      <c r="Q206" s="160"/>
      <c r="R206" s="160"/>
      <c r="S206" s="160"/>
      <c r="T206" s="166"/>
      <c r="AT206" s="167" t="s">
        <v>509</v>
      </c>
      <c r="AU206" s="167" t="s">
        <v>440</v>
      </c>
      <c r="AV206" s="168" t="s">
        <v>440</v>
      </c>
      <c r="AW206" s="168" t="s">
        <v>449</v>
      </c>
      <c r="AX206" s="168" t="s">
        <v>432</v>
      </c>
      <c r="AY206" s="167" t="s">
        <v>478</v>
      </c>
    </row>
    <row r="207" spans="2:51" s="6" customFormat="1" ht="15.75" customHeight="1">
      <c r="B207" s="159"/>
      <c r="C207" s="160"/>
      <c r="D207" s="157" t="s">
        <v>509</v>
      </c>
      <c r="E207" s="161"/>
      <c r="F207" s="162" t="s">
        <v>94</v>
      </c>
      <c r="G207" s="160"/>
      <c r="H207" s="163">
        <v>29.896</v>
      </c>
      <c r="J207" s="160"/>
      <c r="K207" s="160"/>
      <c r="L207" s="164"/>
      <c r="M207" s="165"/>
      <c r="N207" s="160"/>
      <c r="O207" s="160"/>
      <c r="P207" s="160"/>
      <c r="Q207" s="160"/>
      <c r="R207" s="160"/>
      <c r="S207" s="160"/>
      <c r="T207" s="166"/>
      <c r="AT207" s="167" t="s">
        <v>509</v>
      </c>
      <c r="AU207" s="167" t="s">
        <v>440</v>
      </c>
      <c r="AV207" s="168" t="s">
        <v>440</v>
      </c>
      <c r="AW207" s="168" t="s">
        <v>449</v>
      </c>
      <c r="AX207" s="168" t="s">
        <v>432</v>
      </c>
      <c r="AY207" s="167" t="s">
        <v>478</v>
      </c>
    </row>
    <row r="208" spans="2:65" s="6" customFormat="1" ht="15.75" customHeight="1">
      <c r="B208" s="23"/>
      <c r="C208" s="143" t="s">
        <v>95</v>
      </c>
      <c r="D208" s="143" t="s">
        <v>480</v>
      </c>
      <c r="E208" s="144" t="s">
        <v>96</v>
      </c>
      <c r="F208" s="145" t="s">
        <v>97</v>
      </c>
      <c r="G208" s="146" t="s">
        <v>499</v>
      </c>
      <c r="H208" s="147">
        <v>19</v>
      </c>
      <c r="I208" s="148"/>
      <c r="J208" s="149">
        <f>ROUND($I$208*$H$208,2)</f>
        <v>0</v>
      </c>
      <c r="K208" s="145" t="s">
        <v>484</v>
      </c>
      <c r="L208" s="43"/>
      <c r="M208" s="150"/>
      <c r="N208" s="151" t="s">
        <v>403</v>
      </c>
      <c r="O208" s="24"/>
      <c r="P208" s="152">
        <f>$O$208*$H$208</f>
        <v>0</v>
      </c>
      <c r="Q208" s="152">
        <v>0.2922087</v>
      </c>
      <c r="R208" s="152">
        <f>$Q$208*$H$208</f>
        <v>5.5519653</v>
      </c>
      <c r="S208" s="152">
        <v>0</v>
      </c>
      <c r="T208" s="153">
        <f>$S$208*$H$208</f>
        <v>0</v>
      </c>
      <c r="AR208" s="85" t="s">
        <v>485</v>
      </c>
      <c r="AT208" s="85" t="s">
        <v>480</v>
      </c>
      <c r="AU208" s="85" t="s">
        <v>440</v>
      </c>
      <c r="AY208" s="6" t="s">
        <v>478</v>
      </c>
      <c r="BE208" s="154">
        <f>IF($N$208="základní",$J$208,0)</f>
        <v>0</v>
      </c>
      <c r="BF208" s="154">
        <f>IF($N$208="snížená",$J$208,0)</f>
        <v>0</v>
      </c>
      <c r="BG208" s="154">
        <f>IF($N$208="zákl. přenesená",$J$208,0)</f>
        <v>0</v>
      </c>
      <c r="BH208" s="154">
        <f>IF($N$208="sníž. přenesená",$J$208,0)</f>
        <v>0</v>
      </c>
      <c r="BI208" s="154">
        <f>IF($N$208="nulová",$J$208,0)</f>
        <v>0</v>
      </c>
      <c r="BJ208" s="85" t="s">
        <v>381</v>
      </c>
      <c r="BK208" s="154">
        <f>ROUND($I$208*$H$208,2)</f>
        <v>0</v>
      </c>
      <c r="BL208" s="85" t="s">
        <v>485</v>
      </c>
      <c r="BM208" s="85" t="s">
        <v>98</v>
      </c>
    </row>
    <row r="209" spans="2:47" s="6" customFormat="1" ht="16.5" customHeight="1">
      <c r="B209" s="23"/>
      <c r="C209" s="24"/>
      <c r="D209" s="155" t="s">
        <v>487</v>
      </c>
      <c r="E209" s="24"/>
      <c r="F209" s="156" t="s">
        <v>99</v>
      </c>
      <c r="G209" s="24"/>
      <c r="H209" s="24"/>
      <c r="J209" s="24"/>
      <c r="K209" s="24"/>
      <c r="L209" s="43"/>
      <c r="M209" s="56"/>
      <c r="N209" s="24"/>
      <c r="O209" s="24"/>
      <c r="P209" s="24"/>
      <c r="Q209" s="24"/>
      <c r="R209" s="24"/>
      <c r="S209" s="24"/>
      <c r="T209" s="57"/>
      <c r="AT209" s="6" t="s">
        <v>487</v>
      </c>
      <c r="AU209" s="6" t="s">
        <v>440</v>
      </c>
    </row>
    <row r="210" spans="2:47" s="6" customFormat="1" ht="44.25" customHeight="1">
      <c r="B210" s="23"/>
      <c r="C210" s="24"/>
      <c r="D210" s="157" t="s">
        <v>489</v>
      </c>
      <c r="E210" s="24"/>
      <c r="F210" s="158" t="s">
        <v>100</v>
      </c>
      <c r="G210" s="24"/>
      <c r="H210" s="24"/>
      <c r="J210" s="24"/>
      <c r="K210" s="24"/>
      <c r="L210" s="43"/>
      <c r="M210" s="56"/>
      <c r="N210" s="24"/>
      <c r="O210" s="24"/>
      <c r="P210" s="24"/>
      <c r="Q210" s="24"/>
      <c r="R210" s="24"/>
      <c r="S210" s="24"/>
      <c r="T210" s="57"/>
      <c r="AT210" s="6" t="s">
        <v>489</v>
      </c>
      <c r="AU210" s="6" t="s">
        <v>440</v>
      </c>
    </row>
    <row r="211" spans="2:65" s="6" customFormat="1" ht="15.75" customHeight="1">
      <c r="B211" s="23"/>
      <c r="C211" s="178" t="s">
        <v>101</v>
      </c>
      <c r="D211" s="178" t="s">
        <v>16</v>
      </c>
      <c r="E211" s="179" t="s">
        <v>102</v>
      </c>
      <c r="F211" s="180" t="s">
        <v>103</v>
      </c>
      <c r="G211" s="181" t="s">
        <v>483</v>
      </c>
      <c r="H211" s="182">
        <v>19</v>
      </c>
      <c r="I211" s="183"/>
      <c r="J211" s="184">
        <f>ROUND($I$211*$H$211,2)</f>
        <v>0</v>
      </c>
      <c r="K211" s="180" t="s">
        <v>484</v>
      </c>
      <c r="L211" s="185"/>
      <c r="M211" s="186"/>
      <c r="N211" s="187" t="s">
        <v>403</v>
      </c>
      <c r="O211" s="24"/>
      <c r="P211" s="152">
        <f>$O$211*$H$211</f>
        <v>0</v>
      </c>
      <c r="Q211" s="152">
        <v>0.0138</v>
      </c>
      <c r="R211" s="152">
        <f>$Q$211*$H$211</f>
        <v>0.2622</v>
      </c>
      <c r="S211" s="152">
        <v>0</v>
      </c>
      <c r="T211" s="153">
        <f>$S$211*$H$211</f>
        <v>0</v>
      </c>
      <c r="AR211" s="85" t="s">
        <v>528</v>
      </c>
      <c r="AT211" s="85" t="s">
        <v>16</v>
      </c>
      <c r="AU211" s="85" t="s">
        <v>440</v>
      </c>
      <c r="AY211" s="6" t="s">
        <v>478</v>
      </c>
      <c r="BE211" s="154">
        <f>IF($N$211="základní",$J$211,0)</f>
        <v>0</v>
      </c>
      <c r="BF211" s="154">
        <f>IF($N$211="snížená",$J$211,0)</f>
        <v>0</v>
      </c>
      <c r="BG211" s="154">
        <f>IF($N$211="zákl. přenesená",$J$211,0)</f>
        <v>0</v>
      </c>
      <c r="BH211" s="154">
        <f>IF($N$211="sníž. přenesená",$J$211,0)</f>
        <v>0</v>
      </c>
      <c r="BI211" s="154">
        <f>IF($N$211="nulová",$J$211,0)</f>
        <v>0</v>
      </c>
      <c r="BJ211" s="85" t="s">
        <v>381</v>
      </c>
      <c r="BK211" s="154">
        <f>ROUND($I$211*$H$211,2)</f>
        <v>0</v>
      </c>
      <c r="BL211" s="85" t="s">
        <v>485</v>
      </c>
      <c r="BM211" s="85" t="s">
        <v>104</v>
      </c>
    </row>
    <row r="212" spans="2:47" s="6" customFormat="1" ht="27" customHeight="1">
      <c r="B212" s="23"/>
      <c r="C212" s="24"/>
      <c r="D212" s="155" t="s">
        <v>487</v>
      </c>
      <c r="E212" s="24"/>
      <c r="F212" s="156" t="s">
        <v>105</v>
      </c>
      <c r="G212" s="24"/>
      <c r="H212" s="24"/>
      <c r="J212" s="24"/>
      <c r="K212" s="24"/>
      <c r="L212" s="43"/>
      <c r="M212" s="56"/>
      <c r="N212" s="24"/>
      <c r="O212" s="24"/>
      <c r="P212" s="24"/>
      <c r="Q212" s="24"/>
      <c r="R212" s="24"/>
      <c r="S212" s="24"/>
      <c r="T212" s="57"/>
      <c r="AT212" s="6" t="s">
        <v>487</v>
      </c>
      <c r="AU212" s="6" t="s">
        <v>440</v>
      </c>
    </row>
    <row r="213" spans="2:65" s="6" customFormat="1" ht="15.75" customHeight="1">
      <c r="B213" s="23"/>
      <c r="C213" s="178" t="s">
        <v>106</v>
      </c>
      <c r="D213" s="178" t="s">
        <v>16</v>
      </c>
      <c r="E213" s="179" t="s">
        <v>107</v>
      </c>
      <c r="F213" s="180" t="s">
        <v>108</v>
      </c>
      <c r="G213" s="181" t="s">
        <v>483</v>
      </c>
      <c r="H213" s="182">
        <v>19</v>
      </c>
      <c r="I213" s="183"/>
      <c r="J213" s="184">
        <f>ROUND($I$213*$H$213,2)</f>
        <v>0</v>
      </c>
      <c r="K213" s="180" t="s">
        <v>484</v>
      </c>
      <c r="L213" s="185"/>
      <c r="M213" s="186"/>
      <c r="N213" s="187" t="s">
        <v>403</v>
      </c>
      <c r="O213" s="24"/>
      <c r="P213" s="152">
        <f>$O$213*$H$213</f>
        <v>0</v>
      </c>
      <c r="Q213" s="152">
        <v>0.00325</v>
      </c>
      <c r="R213" s="152">
        <f>$Q$213*$H$213</f>
        <v>0.06175</v>
      </c>
      <c r="S213" s="152">
        <v>0</v>
      </c>
      <c r="T213" s="153">
        <f>$S$213*$H$213</f>
        <v>0</v>
      </c>
      <c r="AR213" s="85" t="s">
        <v>528</v>
      </c>
      <c r="AT213" s="85" t="s">
        <v>16</v>
      </c>
      <c r="AU213" s="85" t="s">
        <v>440</v>
      </c>
      <c r="AY213" s="6" t="s">
        <v>478</v>
      </c>
      <c r="BE213" s="154">
        <f>IF($N$213="základní",$J$213,0)</f>
        <v>0</v>
      </c>
      <c r="BF213" s="154">
        <f>IF($N$213="snížená",$J$213,0)</f>
        <v>0</v>
      </c>
      <c r="BG213" s="154">
        <f>IF($N$213="zákl. přenesená",$J$213,0)</f>
        <v>0</v>
      </c>
      <c r="BH213" s="154">
        <f>IF($N$213="sníž. přenesená",$J$213,0)</f>
        <v>0</v>
      </c>
      <c r="BI213" s="154">
        <f>IF($N$213="nulová",$J$213,0)</f>
        <v>0</v>
      </c>
      <c r="BJ213" s="85" t="s">
        <v>381</v>
      </c>
      <c r="BK213" s="154">
        <f>ROUND($I$213*$H$213,2)</f>
        <v>0</v>
      </c>
      <c r="BL213" s="85" t="s">
        <v>485</v>
      </c>
      <c r="BM213" s="85" t="s">
        <v>109</v>
      </c>
    </row>
    <row r="214" spans="2:47" s="6" customFormat="1" ht="27" customHeight="1">
      <c r="B214" s="23"/>
      <c r="C214" s="24"/>
      <c r="D214" s="155" t="s">
        <v>487</v>
      </c>
      <c r="E214" s="24"/>
      <c r="F214" s="156" t="s">
        <v>110</v>
      </c>
      <c r="G214" s="24"/>
      <c r="H214" s="24"/>
      <c r="J214" s="24"/>
      <c r="K214" s="24"/>
      <c r="L214" s="43"/>
      <c r="M214" s="56"/>
      <c r="N214" s="24"/>
      <c r="O214" s="24"/>
      <c r="P214" s="24"/>
      <c r="Q214" s="24"/>
      <c r="R214" s="24"/>
      <c r="S214" s="24"/>
      <c r="T214" s="57"/>
      <c r="AT214" s="6" t="s">
        <v>487</v>
      </c>
      <c r="AU214" s="6" t="s">
        <v>440</v>
      </c>
    </row>
    <row r="215" spans="2:65" s="6" customFormat="1" ht="15.75" customHeight="1">
      <c r="B215" s="23"/>
      <c r="C215" s="178" t="s">
        <v>111</v>
      </c>
      <c r="D215" s="178" t="s">
        <v>16</v>
      </c>
      <c r="E215" s="179" t="s">
        <v>112</v>
      </c>
      <c r="F215" s="180" t="s">
        <v>113</v>
      </c>
      <c r="G215" s="181" t="s">
        <v>483</v>
      </c>
      <c r="H215" s="182">
        <v>1</v>
      </c>
      <c r="I215" s="183"/>
      <c r="J215" s="184">
        <f>ROUND($I$215*$H$215,2)</f>
        <v>0</v>
      </c>
      <c r="K215" s="180" t="s">
        <v>484</v>
      </c>
      <c r="L215" s="185"/>
      <c r="M215" s="186"/>
      <c r="N215" s="187" t="s">
        <v>403</v>
      </c>
      <c r="O215" s="24"/>
      <c r="P215" s="152">
        <f>$O$215*$H$215</f>
        <v>0</v>
      </c>
      <c r="Q215" s="152">
        <v>0.0219</v>
      </c>
      <c r="R215" s="152">
        <f>$Q$215*$H$215</f>
        <v>0.0219</v>
      </c>
      <c r="S215" s="152">
        <v>0</v>
      </c>
      <c r="T215" s="153">
        <f>$S$215*$H$215</f>
        <v>0</v>
      </c>
      <c r="AR215" s="85" t="s">
        <v>528</v>
      </c>
      <c r="AT215" s="85" t="s">
        <v>16</v>
      </c>
      <c r="AU215" s="85" t="s">
        <v>440</v>
      </c>
      <c r="AY215" s="6" t="s">
        <v>478</v>
      </c>
      <c r="BE215" s="154">
        <f>IF($N$215="základní",$J$215,0)</f>
        <v>0</v>
      </c>
      <c r="BF215" s="154">
        <f>IF($N$215="snížená",$J$215,0)</f>
        <v>0</v>
      </c>
      <c r="BG215" s="154">
        <f>IF($N$215="zákl. přenesená",$J$215,0)</f>
        <v>0</v>
      </c>
      <c r="BH215" s="154">
        <f>IF($N$215="sníž. přenesená",$J$215,0)</f>
        <v>0</v>
      </c>
      <c r="BI215" s="154">
        <f>IF($N$215="nulová",$J$215,0)</f>
        <v>0</v>
      </c>
      <c r="BJ215" s="85" t="s">
        <v>381</v>
      </c>
      <c r="BK215" s="154">
        <f>ROUND($I$215*$H$215,2)</f>
        <v>0</v>
      </c>
      <c r="BL215" s="85" t="s">
        <v>485</v>
      </c>
      <c r="BM215" s="85" t="s">
        <v>114</v>
      </c>
    </row>
    <row r="216" spans="2:47" s="6" customFormat="1" ht="27" customHeight="1">
      <c r="B216" s="23"/>
      <c r="C216" s="24"/>
      <c r="D216" s="155" t="s">
        <v>487</v>
      </c>
      <c r="E216" s="24"/>
      <c r="F216" s="156" t="s">
        <v>115</v>
      </c>
      <c r="G216" s="24"/>
      <c r="H216" s="24"/>
      <c r="J216" s="24"/>
      <c r="K216" s="24"/>
      <c r="L216" s="43"/>
      <c r="M216" s="56"/>
      <c r="N216" s="24"/>
      <c r="O216" s="24"/>
      <c r="P216" s="24"/>
      <c r="Q216" s="24"/>
      <c r="R216" s="24"/>
      <c r="S216" s="24"/>
      <c r="T216" s="57"/>
      <c r="AT216" s="6" t="s">
        <v>487</v>
      </c>
      <c r="AU216" s="6" t="s">
        <v>440</v>
      </c>
    </row>
    <row r="217" spans="2:65" s="6" customFormat="1" ht="15.75" customHeight="1">
      <c r="B217" s="23"/>
      <c r="C217" s="178" t="s">
        <v>116</v>
      </c>
      <c r="D217" s="178" t="s">
        <v>16</v>
      </c>
      <c r="E217" s="179" t="s">
        <v>117</v>
      </c>
      <c r="F217" s="180" t="s">
        <v>118</v>
      </c>
      <c r="G217" s="181" t="s">
        <v>483</v>
      </c>
      <c r="H217" s="182">
        <v>2</v>
      </c>
      <c r="I217" s="183"/>
      <c r="J217" s="184">
        <f>ROUND($I$217*$H$217,2)</f>
        <v>0</v>
      </c>
      <c r="K217" s="180" t="s">
        <v>484</v>
      </c>
      <c r="L217" s="185"/>
      <c r="M217" s="186"/>
      <c r="N217" s="187" t="s">
        <v>403</v>
      </c>
      <c r="O217" s="24"/>
      <c r="P217" s="152">
        <f>$O$217*$H$217</f>
        <v>0</v>
      </c>
      <c r="Q217" s="152">
        <v>0.00135</v>
      </c>
      <c r="R217" s="152">
        <f>$Q$217*$H$217</f>
        <v>0.0027</v>
      </c>
      <c r="S217" s="152">
        <v>0</v>
      </c>
      <c r="T217" s="153">
        <f>$S$217*$H$217</f>
        <v>0</v>
      </c>
      <c r="AR217" s="85" t="s">
        <v>528</v>
      </c>
      <c r="AT217" s="85" t="s">
        <v>16</v>
      </c>
      <c r="AU217" s="85" t="s">
        <v>440</v>
      </c>
      <c r="AY217" s="6" t="s">
        <v>478</v>
      </c>
      <c r="BE217" s="154">
        <f>IF($N$217="základní",$J$217,0)</f>
        <v>0</v>
      </c>
      <c r="BF217" s="154">
        <f>IF($N$217="snížená",$J$217,0)</f>
        <v>0</v>
      </c>
      <c r="BG217" s="154">
        <f>IF($N$217="zákl. přenesená",$J$217,0)</f>
        <v>0</v>
      </c>
      <c r="BH217" s="154">
        <f>IF($N$217="sníž. přenesená",$J$217,0)</f>
        <v>0</v>
      </c>
      <c r="BI217" s="154">
        <f>IF($N$217="nulová",$J$217,0)</f>
        <v>0</v>
      </c>
      <c r="BJ217" s="85" t="s">
        <v>381</v>
      </c>
      <c r="BK217" s="154">
        <f>ROUND($I$217*$H$217,2)</f>
        <v>0</v>
      </c>
      <c r="BL217" s="85" t="s">
        <v>485</v>
      </c>
      <c r="BM217" s="85" t="s">
        <v>119</v>
      </c>
    </row>
    <row r="218" spans="2:47" s="6" customFormat="1" ht="27" customHeight="1">
      <c r="B218" s="23"/>
      <c r="C218" s="24"/>
      <c r="D218" s="155" t="s">
        <v>487</v>
      </c>
      <c r="E218" s="24"/>
      <c r="F218" s="156" t="s">
        <v>120</v>
      </c>
      <c r="G218" s="24"/>
      <c r="H218" s="24"/>
      <c r="J218" s="24"/>
      <c r="K218" s="24"/>
      <c r="L218" s="43"/>
      <c r="M218" s="56"/>
      <c r="N218" s="24"/>
      <c r="O218" s="24"/>
      <c r="P218" s="24"/>
      <c r="Q218" s="24"/>
      <c r="R218" s="24"/>
      <c r="S218" s="24"/>
      <c r="T218" s="57"/>
      <c r="AT218" s="6" t="s">
        <v>487</v>
      </c>
      <c r="AU218" s="6" t="s">
        <v>440</v>
      </c>
    </row>
    <row r="219" spans="2:63" s="129" customFormat="1" ht="30.75" customHeight="1">
      <c r="B219" s="130"/>
      <c r="C219" s="131"/>
      <c r="D219" s="132" t="s">
        <v>431</v>
      </c>
      <c r="E219" s="141" t="s">
        <v>121</v>
      </c>
      <c r="F219" s="141" t="s">
        <v>122</v>
      </c>
      <c r="G219" s="131"/>
      <c r="H219" s="131"/>
      <c r="J219" s="142">
        <f>$BK$219</f>
        <v>0</v>
      </c>
      <c r="K219" s="131"/>
      <c r="L219" s="135"/>
      <c r="M219" s="136"/>
      <c r="N219" s="131"/>
      <c r="O219" s="131"/>
      <c r="P219" s="137">
        <f>SUM($P$220:$P$229)</f>
        <v>0</v>
      </c>
      <c r="Q219" s="131"/>
      <c r="R219" s="137">
        <f>SUM($R$220:$R$229)</f>
        <v>0</v>
      </c>
      <c r="S219" s="131"/>
      <c r="T219" s="138">
        <f>SUM($T$220:$T$229)</f>
        <v>0</v>
      </c>
      <c r="AR219" s="139" t="s">
        <v>381</v>
      </c>
      <c r="AT219" s="139" t="s">
        <v>431</v>
      </c>
      <c r="AU219" s="139" t="s">
        <v>381</v>
      </c>
      <c r="AY219" s="139" t="s">
        <v>478</v>
      </c>
      <c r="BK219" s="140">
        <f>SUM($BK$220:$BK$229)</f>
        <v>0</v>
      </c>
    </row>
    <row r="220" spans="2:65" s="6" customFormat="1" ht="15.75" customHeight="1">
      <c r="B220" s="23"/>
      <c r="C220" s="143" t="s">
        <v>123</v>
      </c>
      <c r="D220" s="143" t="s">
        <v>480</v>
      </c>
      <c r="E220" s="144" t="s">
        <v>124</v>
      </c>
      <c r="F220" s="145" t="s">
        <v>125</v>
      </c>
      <c r="G220" s="146" t="s">
        <v>563</v>
      </c>
      <c r="H220" s="147">
        <v>5.568</v>
      </c>
      <c r="I220" s="148"/>
      <c r="J220" s="149">
        <f>ROUND($I$220*$H$220,2)</f>
        <v>0</v>
      </c>
      <c r="K220" s="145" t="s">
        <v>484</v>
      </c>
      <c r="L220" s="43"/>
      <c r="M220" s="150"/>
      <c r="N220" s="151" t="s">
        <v>403</v>
      </c>
      <c r="O220" s="24"/>
      <c r="P220" s="152">
        <f>$O$220*$H$220</f>
        <v>0</v>
      </c>
      <c r="Q220" s="152">
        <v>0</v>
      </c>
      <c r="R220" s="152">
        <f>$Q$220*$H$220</f>
        <v>0</v>
      </c>
      <c r="S220" s="152">
        <v>0</v>
      </c>
      <c r="T220" s="153">
        <f>$S$220*$H$220</f>
        <v>0</v>
      </c>
      <c r="AR220" s="85" t="s">
        <v>485</v>
      </c>
      <c r="AT220" s="85" t="s">
        <v>480</v>
      </c>
      <c r="AU220" s="85" t="s">
        <v>440</v>
      </c>
      <c r="AY220" s="6" t="s">
        <v>478</v>
      </c>
      <c r="BE220" s="154">
        <f>IF($N$220="základní",$J$220,0)</f>
        <v>0</v>
      </c>
      <c r="BF220" s="154">
        <f>IF($N$220="snížená",$J$220,0)</f>
        <v>0</v>
      </c>
      <c r="BG220" s="154">
        <f>IF($N$220="zákl. přenesená",$J$220,0)</f>
        <v>0</v>
      </c>
      <c r="BH220" s="154">
        <f>IF($N$220="sníž. přenesená",$J$220,0)</f>
        <v>0</v>
      </c>
      <c r="BI220" s="154">
        <f>IF($N$220="nulová",$J$220,0)</f>
        <v>0</v>
      </c>
      <c r="BJ220" s="85" t="s">
        <v>381</v>
      </c>
      <c r="BK220" s="154">
        <f>ROUND($I$220*$H$220,2)</f>
        <v>0</v>
      </c>
      <c r="BL220" s="85" t="s">
        <v>485</v>
      </c>
      <c r="BM220" s="85" t="s">
        <v>126</v>
      </c>
    </row>
    <row r="221" spans="2:47" s="6" customFormat="1" ht="16.5" customHeight="1">
      <c r="B221" s="23"/>
      <c r="C221" s="24"/>
      <c r="D221" s="155" t="s">
        <v>487</v>
      </c>
      <c r="E221" s="24"/>
      <c r="F221" s="156" t="s">
        <v>127</v>
      </c>
      <c r="G221" s="24"/>
      <c r="H221" s="24"/>
      <c r="J221" s="24"/>
      <c r="K221" s="24"/>
      <c r="L221" s="43"/>
      <c r="M221" s="56"/>
      <c r="N221" s="24"/>
      <c r="O221" s="24"/>
      <c r="P221" s="24"/>
      <c r="Q221" s="24"/>
      <c r="R221" s="24"/>
      <c r="S221" s="24"/>
      <c r="T221" s="57"/>
      <c r="AT221" s="6" t="s">
        <v>487</v>
      </c>
      <c r="AU221" s="6" t="s">
        <v>440</v>
      </c>
    </row>
    <row r="222" spans="2:47" s="6" customFormat="1" ht="57.75" customHeight="1">
      <c r="B222" s="23"/>
      <c r="C222" s="24"/>
      <c r="D222" s="157" t="s">
        <v>489</v>
      </c>
      <c r="E222" s="24"/>
      <c r="F222" s="158" t="s">
        <v>128</v>
      </c>
      <c r="G222" s="24"/>
      <c r="H222" s="24"/>
      <c r="J222" s="24"/>
      <c r="K222" s="24"/>
      <c r="L222" s="43"/>
      <c r="M222" s="56"/>
      <c r="N222" s="24"/>
      <c r="O222" s="24"/>
      <c r="P222" s="24"/>
      <c r="Q222" s="24"/>
      <c r="R222" s="24"/>
      <c r="S222" s="24"/>
      <c r="T222" s="57"/>
      <c r="AT222" s="6" t="s">
        <v>489</v>
      </c>
      <c r="AU222" s="6" t="s">
        <v>440</v>
      </c>
    </row>
    <row r="223" spans="2:65" s="6" customFormat="1" ht="15.75" customHeight="1">
      <c r="B223" s="23"/>
      <c r="C223" s="143" t="s">
        <v>129</v>
      </c>
      <c r="D223" s="143" t="s">
        <v>480</v>
      </c>
      <c r="E223" s="144" t="s">
        <v>130</v>
      </c>
      <c r="F223" s="145" t="s">
        <v>131</v>
      </c>
      <c r="G223" s="146" t="s">
        <v>563</v>
      </c>
      <c r="H223" s="147">
        <v>22.272</v>
      </c>
      <c r="I223" s="148"/>
      <c r="J223" s="149">
        <f>ROUND($I$223*$H$223,2)</f>
        <v>0</v>
      </c>
      <c r="K223" s="145" t="s">
        <v>484</v>
      </c>
      <c r="L223" s="43"/>
      <c r="M223" s="150"/>
      <c r="N223" s="151" t="s">
        <v>403</v>
      </c>
      <c r="O223" s="24"/>
      <c r="P223" s="152">
        <f>$O$223*$H$223</f>
        <v>0</v>
      </c>
      <c r="Q223" s="152">
        <v>0</v>
      </c>
      <c r="R223" s="152">
        <f>$Q$223*$H$223</f>
        <v>0</v>
      </c>
      <c r="S223" s="152">
        <v>0</v>
      </c>
      <c r="T223" s="153">
        <f>$S$223*$H$223</f>
        <v>0</v>
      </c>
      <c r="AR223" s="85" t="s">
        <v>485</v>
      </c>
      <c r="AT223" s="85" t="s">
        <v>480</v>
      </c>
      <c r="AU223" s="85" t="s">
        <v>440</v>
      </c>
      <c r="AY223" s="6" t="s">
        <v>478</v>
      </c>
      <c r="BE223" s="154">
        <f>IF($N$223="základní",$J$223,0)</f>
        <v>0</v>
      </c>
      <c r="BF223" s="154">
        <f>IF($N$223="snížená",$J$223,0)</f>
        <v>0</v>
      </c>
      <c r="BG223" s="154">
        <f>IF($N$223="zákl. přenesená",$J$223,0)</f>
        <v>0</v>
      </c>
      <c r="BH223" s="154">
        <f>IF($N$223="sníž. přenesená",$J$223,0)</f>
        <v>0</v>
      </c>
      <c r="BI223" s="154">
        <f>IF($N$223="nulová",$J$223,0)</f>
        <v>0</v>
      </c>
      <c r="BJ223" s="85" t="s">
        <v>381</v>
      </c>
      <c r="BK223" s="154">
        <f>ROUND($I$223*$H$223,2)</f>
        <v>0</v>
      </c>
      <c r="BL223" s="85" t="s">
        <v>485</v>
      </c>
      <c r="BM223" s="85" t="s">
        <v>132</v>
      </c>
    </row>
    <row r="224" spans="2:47" s="6" customFormat="1" ht="27" customHeight="1">
      <c r="B224" s="23"/>
      <c r="C224" s="24"/>
      <c r="D224" s="155" t="s">
        <v>487</v>
      </c>
      <c r="E224" s="24"/>
      <c r="F224" s="156" t="s">
        <v>133</v>
      </c>
      <c r="G224" s="24"/>
      <c r="H224" s="24"/>
      <c r="J224" s="24"/>
      <c r="K224" s="24"/>
      <c r="L224" s="43"/>
      <c r="M224" s="56"/>
      <c r="N224" s="24"/>
      <c r="O224" s="24"/>
      <c r="P224" s="24"/>
      <c r="Q224" s="24"/>
      <c r="R224" s="24"/>
      <c r="S224" s="24"/>
      <c r="T224" s="57"/>
      <c r="AT224" s="6" t="s">
        <v>487</v>
      </c>
      <c r="AU224" s="6" t="s">
        <v>440</v>
      </c>
    </row>
    <row r="225" spans="2:47" s="6" customFormat="1" ht="57.75" customHeight="1">
      <c r="B225" s="23"/>
      <c r="C225" s="24"/>
      <c r="D225" s="157" t="s">
        <v>489</v>
      </c>
      <c r="E225" s="24"/>
      <c r="F225" s="158" t="s">
        <v>128</v>
      </c>
      <c r="G225" s="24"/>
      <c r="H225" s="24"/>
      <c r="J225" s="24"/>
      <c r="K225" s="24"/>
      <c r="L225" s="43"/>
      <c r="M225" s="56"/>
      <c r="N225" s="24"/>
      <c r="O225" s="24"/>
      <c r="P225" s="24"/>
      <c r="Q225" s="24"/>
      <c r="R225" s="24"/>
      <c r="S225" s="24"/>
      <c r="T225" s="57"/>
      <c r="AT225" s="6" t="s">
        <v>489</v>
      </c>
      <c r="AU225" s="6" t="s">
        <v>440</v>
      </c>
    </row>
    <row r="226" spans="2:51" s="6" customFormat="1" ht="15.75" customHeight="1">
      <c r="B226" s="159"/>
      <c r="C226" s="160"/>
      <c r="D226" s="157" t="s">
        <v>509</v>
      </c>
      <c r="E226" s="161"/>
      <c r="F226" s="162" t="s">
        <v>134</v>
      </c>
      <c r="G226" s="160"/>
      <c r="H226" s="163">
        <v>22.272</v>
      </c>
      <c r="J226" s="160"/>
      <c r="K226" s="160"/>
      <c r="L226" s="164"/>
      <c r="M226" s="165"/>
      <c r="N226" s="160"/>
      <c r="O226" s="160"/>
      <c r="P226" s="160"/>
      <c r="Q226" s="160"/>
      <c r="R226" s="160"/>
      <c r="S226" s="160"/>
      <c r="T226" s="166"/>
      <c r="AT226" s="167" t="s">
        <v>509</v>
      </c>
      <c r="AU226" s="167" t="s">
        <v>440</v>
      </c>
      <c r="AV226" s="168" t="s">
        <v>440</v>
      </c>
      <c r="AW226" s="168" t="s">
        <v>449</v>
      </c>
      <c r="AX226" s="168" t="s">
        <v>432</v>
      </c>
      <c r="AY226" s="167" t="s">
        <v>478</v>
      </c>
    </row>
    <row r="227" spans="2:65" s="6" customFormat="1" ht="15.75" customHeight="1">
      <c r="B227" s="23"/>
      <c r="C227" s="143" t="s">
        <v>135</v>
      </c>
      <c r="D227" s="143" t="s">
        <v>480</v>
      </c>
      <c r="E227" s="144" t="s">
        <v>136</v>
      </c>
      <c r="F227" s="145" t="s">
        <v>137</v>
      </c>
      <c r="G227" s="146" t="s">
        <v>563</v>
      </c>
      <c r="H227" s="147">
        <v>5.568</v>
      </c>
      <c r="I227" s="148"/>
      <c r="J227" s="149">
        <f>ROUND($I$227*$H$227,2)</f>
        <v>0</v>
      </c>
      <c r="K227" s="145" t="s">
        <v>484</v>
      </c>
      <c r="L227" s="43"/>
      <c r="M227" s="150"/>
      <c r="N227" s="151" t="s">
        <v>403</v>
      </c>
      <c r="O227" s="24"/>
      <c r="P227" s="152">
        <f>$O$227*$H$227</f>
        <v>0</v>
      </c>
      <c r="Q227" s="152">
        <v>0</v>
      </c>
      <c r="R227" s="152">
        <f>$Q$227*$H$227</f>
        <v>0</v>
      </c>
      <c r="S227" s="152">
        <v>0</v>
      </c>
      <c r="T227" s="153">
        <f>$S$227*$H$227</f>
        <v>0</v>
      </c>
      <c r="AR227" s="85" t="s">
        <v>485</v>
      </c>
      <c r="AT227" s="85" t="s">
        <v>480</v>
      </c>
      <c r="AU227" s="85" t="s">
        <v>440</v>
      </c>
      <c r="AY227" s="6" t="s">
        <v>478</v>
      </c>
      <c r="BE227" s="154">
        <f>IF($N$227="základní",$J$227,0)</f>
        <v>0</v>
      </c>
      <c r="BF227" s="154">
        <f>IF($N$227="snížená",$J$227,0)</f>
        <v>0</v>
      </c>
      <c r="BG227" s="154">
        <f>IF($N$227="zákl. přenesená",$J$227,0)</f>
        <v>0</v>
      </c>
      <c r="BH227" s="154">
        <f>IF($N$227="sníž. přenesená",$J$227,0)</f>
        <v>0</v>
      </c>
      <c r="BI227" s="154">
        <f>IF($N$227="nulová",$J$227,0)</f>
        <v>0</v>
      </c>
      <c r="BJ227" s="85" t="s">
        <v>381</v>
      </c>
      <c r="BK227" s="154">
        <f>ROUND($I$227*$H$227,2)</f>
        <v>0</v>
      </c>
      <c r="BL227" s="85" t="s">
        <v>485</v>
      </c>
      <c r="BM227" s="85" t="s">
        <v>138</v>
      </c>
    </row>
    <row r="228" spans="2:47" s="6" customFormat="1" ht="16.5" customHeight="1">
      <c r="B228" s="23"/>
      <c r="C228" s="24"/>
      <c r="D228" s="155" t="s">
        <v>487</v>
      </c>
      <c r="E228" s="24"/>
      <c r="F228" s="156" t="s">
        <v>139</v>
      </c>
      <c r="G228" s="24"/>
      <c r="H228" s="24"/>
      <c r="J228" s="24"/>
      <c r="K228" s="24"/>
      <c r="L228" s="43"/>
      <c r="M228" s="56"/>
      <c r="N228" s="24"/>
      <c r="O228" s="24"/>
      <c r="P228" s="24"/>
      <c r="Q228" s="24"/>
      <c r="R228" s="24"/>
      <c r="S228" s="24"/>
      <c r="T228" s="57"/>
      <c r="AT228" s="6" t="s">
        <v>487</v>
      </c>
      <c r="AU228" s="6" t="s">
        <v>440</v>
      </c>
    </row>
    <row r="229" spans="2:47" s="6" customFormat="1" ht="57.75" customHeight="1">
      <c r="B229" s="23"/>
      <c r="C229" s="24"/>
      <c r="D229" s="157" t="s">
        <v>489</v>
      </c>
      <c r="E229" s="24"/>
      <c r="F229" s="158" t="s">
        <v>140</v>
      </c>
      <c r="G229" s="24"/>
      <c r="H229" s="24"/>
      <c r="J229" s="24"/>
      <c r="K229" s="24"/>
      <c r="L229" s="43"/>
      <c r="M229" s="56"/>
      <c r="N229" s="24"/>
      <c r="O229" s="24"/>
      <c r="P229" s="24"/>
      <c r="Q229" s="24"/>
      <c r="R229" s="24"/>
      <c r="S229" s="24"/>
      <c r="T229" s="57"/>
      <c r="AT229" s="6" t="s">
        <v>489</v>
      </c>
      <c r="AU229" s="6" t="s">
        <v>440</v>
      </c>
    </row>
    <row r="230" spans="2:63" s="129" customFormat="1" ht="30.75" customHeight="1">
      <c r="B230" s="130"/>
      <c r="C230" s="131"/>
      <c r="D230" s="132" t="s">
        <v>431</v>
      </c>
      <c r="E230" s="141" t="s">
        <v>141</v>
      </c>
      <c r="F230" s="141" t="s">
        <v>142</v>
      </c>
      <c r="G230" s="131"/>
      <c r="H230" s="131"/>
      <c r="J230" s="142">
        <f>$BK$230</f>
        <v>0</v>
      </c>
      <c r="K230" s="131"/>
      <c r="L230" s="135"/>
      <c r="M230" s="136"/>
      <c r="N230" s="131"/>
      <c r="O230" s="131"/>
      <c r="P230" s="137">
        <f>SUM($P$231:$P$232)</f>
        <v>0</v>
      </c>
      <c r="Q230" s="131"/>
      <c r="R230" s="137">
        <f>SUM($R$231:$R$232)</f>
        <v>0</v>
      </c>
      <c r="S230" s="131"/>
      <c r="T230" s="138">
        <f>SUM($T$231:$T$232)</f>
        <v>0</v>
      </c>
      <c r="AR230" s="139" t="s">
        <v>381</v>
      </c>
      <c r="AT230" s="139" t="s">
        <v>431</v>
      </c>
      <c r="AU230" s="139" t="s">
        <v>381</v>
      </c>
      <c r="AY230" s="139" t="s">
        <v>478</v>
      </c>
      <c r="BK230" s="140">
        <f>SUM($BK$231:$BK$232)</f>
        <v>0</v>
      </c>
    </row>
    <row r="231" spans="2:65" s="6" customFormat="1" ht="15.75" customHeight="1">
      <c r="B231" s="23"/>
      <c r="C231" s="143" t="s">
        <v>143</v>
      </c>
      <c r="D231" s="143" t="s">
        <v>480</v>
      </c>
      <c r="E231" s="144" t="s">
        <v>144</v>
      </c>
      <c r="F231" s="145" t="s">
        <v>145</v>
      </c>
      <c r="G231" s="146" t="s">
        <v>563</v>
      </c>
      <c r="H231" s="147">
        <v>89.958</v>
      </c>
      <c r="I231" s="148"/>
      <c r="J231" s="149">
        <f>ROUND($I$231*$H$231,2)</f>
        <v>0</v>
      </c>
      <c r="K231" s="145" t="s">
        <v>484</v>
      </c>
      <c r="L231" s="43"/>
      <c r="M231" s="150"/>
      <c r="N231" s="151" t="s">
        <v>403</v>
      </c>
      <c r="O231" s="24"/>
      <c r="P231" s="152">
        <f>$O$231*$H$231</f>
        <v>0</v>
      </c>
      <c r="Q231" s="152">
        <v>0</v>
      </c>
      <c r="R231" s="152">
        <f>$Q$231*$H$231</f>
        <v>0</v>
      </c>
      <c r="S231" s="152">
        <v>0</v>
      </c>
      <c r="T231" s="153">
        <f>$S$231*$H$231</f>
        <v>0</v>
      </c>
      <c r="AR231" s="85" t="s">
        <v>485</v>
      </c>
      <c r="AT231" s="85" t="s">
        <v>480</v>
      </c>
      <c r="AU231" s="85" t="s">
        <v>440</v>
      </c>
      <c r="AY231" s="6" t="s">
        <v>478</v>
      </c>
      <c r="BE231" s="154">
        <f>IF($N$231="základní",$J$231,0)</f>
        <v>0</v>
      </c>
      <c r="BF231" s="154">
        <f>IF($N$231="snížená",$J$231,0)</f>
        <v>0</v>
      </c>
      <c r="BG231" s="154">
        <f>IF($N$231="zákl. přenesená",$J$231,0)</f>
        <v>0</v>
      </c>
      <c r="BH231" s="154">
        <f>IF($N$231="sníž. přenesená",$J$231,0)</f>
        <v>0</v>
      </c>
      <c r="BI231" s="154">
        <f>IF($N$231="nulová",$J$231,0)</f>
        <v>0</v>
      </c>
      <c r="BJ231" s="85" t="s">
        <v>381</v>
      </c>
      <c r="BK231" s="154">
        <f>ROUND($I$231*$H$231,2)</f>
        <v>0</v>
      </c>
      <c r="BL231" s="85" t="s">
        <v>485</v>
      </c>
      <c r="BM231" s="85" t="s">
        <v>146</v>
      </c>
    </row>
    <row r="232" spans="2:47" s="6" customFormat="1" ht="16.5" customHeight="1">
      <c r="B232" s="23"/>
      <c r="C232" s="24"/>
      <c r="D232" s="155" t="s">
        <v>487</v>
      </c>
      <c r="E232" s="24"/>
      <c r="F232" s="156" t="s">
        <v>147</v>
      </c>
      <c r="G232" s="24"/>
      <c r="H232" s="24"/>
      <c r="J232" s="24"/>
      <c r="K232" s="24"/>
      <c r="L232" s="43"/>
      <c r="M232" s="56"/>
      <c r="N232" s="24"/>
      <c r="O232" s="24"/>
      <c r="P232" s="24"/>
      <c r="Q232" s="24"/>
      <c r="R232" s="24"/>
      <c r="S232" s="24"/>
      <c r="T232" s="57"/>
      <c r="AT232" s="6" t="s">
        <v>487</v>
      </c>
      <c r="AU232" s="6" t="s">
        <v>440</v>
      </c>
    </row>
    <row r="233" spans="2:63" s="129" customFormat="1" ht="37.5" customHeight="1">
      <c r="B233" s="130"/>
      <c r="C233" s="131"/>
      <c r="D233" s="132" t="s">
        <v>431</v>
      </c>
      <c r="E233" s="133" t="s">
        <v>148</v>
      </c>
      <c r="F233" s="133" t="s">
        <v>149</v>
      </c>
      <c r="G233" s="131"/>
      <c r="H233" s="131"/>
      <c r="J233" s="134">
        <f>$BK$233</f>
        <v>0</v>
      </c>
      <c r="K233" s="131"/>
      <c r="L233" s="135"/>
      <c r="M233" s="136"/>
      <c r="N233" s="131"/>
      <c r="O233" s="131"/>
      <c r="P233" s="137">
        <f>$P$234</f>
        <v>0</v>
      </c>
      <c r="Q233" s="131"/>
      <c r="R233" s="137">
        <f>$R$234</f>
        <v>0.00150636</v>
      </c>
      <c r="S233" s="131"/>
      <c r="T233" s="138">
        <f>$T$234</f>
        <v>0</v>
      </c>
      <c r="AR233" s="139" t="s">
        <v>440</v>
      </c>
      <c r="AT233" s="139" t="s">
        <v>431</v>
      </c>
      <c r="AU233" s="139" t="s">
        <v>432</v>
      </c>
      <c r="AY233" s="139" t="s">
        <v>478</v>
      </c>
      <c r="BK233" s="140">
        <f>$BK$234</f>
        <v>0</v>
      </c>
    </row>
    <row r="234" spans="2:63" s="129" customFormat="1" ht="21" customHeight="1">
      <c r="B234" s="130"/>
      <c r="C234" s="131"/>
      <c r="D234" s="132" t="s">
        <v>431</v>
      </c>
      <c r="E234" s="141" t="s">
        <v>150</v>
      </c>
      <c r="F234" s="141" t="s">
        <v>151</v>
      </c>
      <c r="G234" s="131"/>
      <c r="H234" s="131"/>
      <c r="J234" s="142">
        <f>$BK$234</f>
        <v>0</v>
      </c>
      <c r="K234" s="131"/>
      <c r="L234" s="135"/>
      <c r="M234" s="136"/>
      <c r="N234" s="131"/>
      <c r="O234" s="131"/>
      <c r="P234" s="137">
        <f>SUM($P$235:$P$242)</f>
        <v>0</v>
      </c>
      <c r="Q234" s="131"/>
      <c r="R234" s="137">
        <f>SUM($R$235:$R$242)</f>
        <v>0.00150636</v>
      </c>
      <c r="S234" s="131"/>
      <c r="T234" s="138">
        <f>SUM($T$235:$T$242)</f>
        <v>0</v>
      </c>
      <c r="AR234" s="139" t="s">
        <v>440</v>
      </c>
      <c r="AT234" s="139" t="s">
        <v>431</v>
      </c>
      <c r="AU234" s="139" t="s">
        <v>381</v>
      </c>
      <c r="AY234" s="139" t="s">
        <v>478</v>
      </c>
      <c r="BK234" s="140">
        <f>SUM($BK$235:$BK$242)</f>
        <v>0</v>
      </c>
    </row>
    <row r="235" spans="2:65" s="6" customFormat="1" ht="15.75" customHeight="1">
      <c r="B235" s="23"/>
      <c r="C235" s="143" t="s">
        <v>152</v>
      </c>
      <c r="D235" s="143" t="s">
        <v>480</v>
      </c>
      <c r="E235" s="144" t="s">
        <v>153</v>
      </c>
      <c r="F235" s="145" t="s">
        <v>154</v>
      </c>
      <c r="G235" s="146" t="s">
        <v>499</v>
      </c>
      <c r="H235" s="147">
        <v>1.2</v>
      </c>
      <c r="I235" s="148"/>
      <c r="J235" s="149">
        <f>ROUND($I$235*$H$235,2)</f>
        <v>0</v>
      </c>
      <c r="K235" s="145" t="s">
        <v>484</v>
      </c>
      <c r="L235" s="43"/>
      <c r="M235" s="150"/>
      <c r="N235" s="151" t="s">
        <v>403</v>
      </c>
      <c r="O235" s="24"/>
      <c r="P235" s="152">
        <f>$O$235*$H$235</f>
        <v>0</v>
      </c>
      <c r="Q235" s="152">
        <v>0.0012553</v>
      </c>
      <c r="R235" s="152">
        <f>$Q$235*$H$235</f>
        <v>0.00150636</v>
      </c>
      <c r="S235" s="152">
        <v>0</v>
      </c>
      <c r="T235" s="153">
        <f>$S$235*$H$235</f>
        <v>0</v>
      </c>
      <c r="AR235" s="85" t="s">
        <v>9</v>
      </c>
      <c r="AT235" s="85" t="s">
        <v>480</v>
      </c>
      <c r="AU235" s="85" t="s">
        <v>440</v>
      </c>
      <c r="AY235" s="6" t="s">
        <v>478</v>
      </c>
      <c r="BE235" s="154">
        <f>IF($N$235="základní",$J$235,0)</f>
        <v>0</v>
      </c>
      <c r="BF235" s="154">
        <f>IF($N$235="snížená",$J$235,0)</f>
        <v>0</v>
      </c>
      <c r="BG235" s="154">
        <f>IF($N$235="zákl. přenesená",$J$235,0)</f>
        <v>0</v>
      </c>
      <c r="BH235" s="154">
        <f>IF($N$235="sníž. přenesená",$J$235,0)</f>
        <v>0</v>
      </c>
      <c r="BI235" s="154">
        <f>IF($N$235="nulová",$J$235,0)</f>
        <v>0</v>
      </c>
      <c r="BJ235" s="85" t="s">
        <v>381</v>
      </c>
      <c r="BK235" s="154">
        <f>ROUND($I$235*$H$235,2)</f>
        <v>0</v>
      </c>
      <c r="BL235" s="85" t="s">
        <v>9</v>
      </c>
      <c r="BM235" s="85" t="s">
        <v>155</v>
      </c>
    </row>
    <row r="236" spans="2:47" s="6" customFormat="1" ht="16.5" customHeight="1">
      <c r="B236" s="23"/>
      <c r="C236" s="24"/>
      <c r="D236" s="155" t="s">
        <v>487</v>
      </c>
      <c r="E236" s="24"/>
      <c r="F236" s="156" t="s">
        <v>156</v>
      </c>
      <c r="G236" s="24"/>
      <c r="H236" s="24"/>
      <c r="J236" s="24"/>
      <c r="K236" s="24"/>
      <c r="L236" s="43"/>
      <c r="M236" s="56"/>
      <c r="N236" s="24"/>
      <c r="O236" s="24"/>
      <c r="P236" s="24"/>
      <c r="Q236" s="24"/>
      <c r="R236" s="24"/>
      <c r="S236" s="24"/>
      <c r="T236" s="57"/>
      <c r="AT236" s="6" t="s">
        <v>487</v>
      </c>
      <c r="AU236" s="6" t="s">
        <v>440</v>
      </c>
    </row>
    <row r="237" spans="2:47" s="6" customFormat="1" ht="57.75" customHeight="1">
      <c r="B237" s="23"/>
      <c r="C237" s="24"/>
      <c r="D237" s="157" t="s">
        <v>489</v>
      </c>
      <c r="E237" s="24"/>
      <c r="F237" s="158" t="s">
        <v>157</v>
      </c>
      <c r="G237" s="24"/>
      <c r="H237" s="24"/>
      <c r="J237" s="24"/>
      <c r="K237" s="24"/>
      <c r="L237" s="43"/>
      <c r="M237" s="56"/>
      <c r="N237" s="24"/>
      <c r="O237" s="24"/>
      <c r="P237" s="24"/>
      <c r="Q237" s="24"/>
      <c r="R237" s="24"/>
      <c r="S237" s="24"/>
      <c r="T237" s="57"/>
      <c r="AT237" s="6" t="s">
        <v>489</v>
      </c>
      <c r="AU237" s="6" t="s">
        <v>440</v>
      </c>
    </row>
    <row r="238" spans="2:51" s="6" customFormat="1" ht="15.75" customHeight="1">
      <c r="B238" s="159"/>
      <c r="C238" s="160"/>
      <c r="D238" s="157" t="s">
        <v>509</v>
      </c>
      <c r="E238" s="161"/>
      <c r="F238" s="162" t="s">
        <v>158</v>
      </c>
      <c r="G238" s="160"/>
      <c r="H238" s="163">
        <v>1.2</v>
      </c>
      <c r="J238" s="160"/>
      <c r="K238" s="160"/>
      <c r="L238" s="164"/>
      <c r="M238" s="165"/>
      <c r="N238" s="160"/>
      <c r="O238" s="160"/>
      <c r="P238" s="160"/>
      <c r="Q238" s="160"/>
      <c r="R238" s="160"/>
      <c r="S238" s="160"/>
      <c r="T238" s="166"/>
      <c r="AT238" s="167" t="s">
        <v>509</v>
      </c>
      <c r="AU238" s="167" t="s">
        <v>440</v>
      </c>
      <c r="AV238" s="168" t="s">
        <v>440</v>
      </c>
      <c r="AW238" s="168" t="s">
        <v>449</v>
      </c>
      <c r="AX238" s="168" t="s">
        <v>432</v>
      </c>
      <c r="AY238" s="167" t="s">
        <v>478</v>
      </c>
    </row>
    <row r="239" spans="2:65" s="6" customFormat="1" ht="15.75" customHeight="1">
      <c r="B239" s="23"/>
      <c r="C239" s="143" t="s">
        <v>159</v>
      </c>
      <c r="D239" s="143" t="s">
        <v>480</v>
      </c>
      <c r="E239" s="144" t="s">
        <v>160</v>
      </c>
      <c r="F239" s="145" t="s">
        <v>161</v>
      </c>
      <c r="G239" s="146" t="s">
        <v>162</v>
      </c>
      <c r="H239" s="147">
        <v>1</v>
      </c>
      <c r="I239" s="148"/>
      <c r="J239" s="149">
        <f>ROUND($I$239*$H$239,2)</f>
        <v>0</v>
      </c>
      <c r="K239" s="145"/>
      <c r="L239" s="43"/>
      <c r="M239" s="150"/>
      <c r="N239" s="151" t="s">
        <v>403</v>
      </c>
      <c r="O239" s="24"/>
      <c r="P239" s="152">
        <f>$O$239*$H$239</f>
        <v>0</v>
      </c>
      <c r="Q239" s="152">
        <v>0</v>
      </c>
      <c r="R239" s="152">
        <f>$Q$239*$H$239</f>
        <v>0</v>
      </c>
      <c r="S239" s="152">
        <v>0</v>
      </c>
      <c r="T239" s="153">
        <f>$S$239*$H$239</f>
        <v>0</v>
      </c>
      <c r="AR239" s="85" t="s">
        <v>9</v>
      </c>
      <c r="AT239" s="85" t="s">
        <v>480</v>
      </c>
      <c r="AU239" s="85" t="s">
        <v>440</v>
      </c>
      <c r="AY239" s="6" t="s">
        <v>478</v>
      </c>
      <c r="BE239" s="154">
        <f>IF($N$239="základní",$J$239,0)</f>
        <v>0</v>
      </c>
      <c r="BF239" s="154">
        <f>IF($N$239="snížená",$J$239,0)</f>
        <v>0</v>
      </c>
      <c r="BG239" s="154">
        <f>IF($N$239="zákl. přenesená",$J$239,0)</f>
        <v>0</v>
      </c>
      <c r="BH239" s="154">
        <f>IF($N$239="sníž. přenesená",$J$239,0)</f>
        <v>0</v>
      </c>
      <c r="BI239" s="154">
        <f>IF($N$239="nulová",$J$239,0)</f>
        <v>0</v>
      </c>
      <c r="BJ239" s="85" t="s">
        <v>381</v>
      </c>
      <c r="BK239" s="154">
        <f>ROUND($I$239*$H$239,2)</f>
        <v>0</v>
      </c>
      <c r="BL239" s="85" t="s">
        <v>9</v>
      </c>
      <c r="BM239" s="85" t="s">
        <v>163</v>
      </c>
    </row>
    <row r="240" spans="2:65" s="6" customFormat="1" ht="15.75" customHeight="1">
      <c r="B240" s="23"/>
      <c r="C240" s="146" t="s">
        <v>164</v>
      </c>
      <c r="D240" s="146" t="s">
        <v>480</v>
      </c>
      <c r="E240" s="144" t="s">
        <v>165</v>
      </c>
      <c r="F240" s="145" t="s">
        <v>166</v>
      </c>
      <c r="G240" s="146" t="s">
        <v>563</v>
      </c>
      <c r="H240" s="147">
        <v>0.002</v>
      </c>
      <c r="I240" s="148"/>
      <c r="J240" s="149">
        <f>ROUND($I$240*$H$240,2)</f>
        <v>0</v>
      </c>
      <c r="K240" s="145" t="s">
        <v>484</v>
      </c>
      <c r="L240" s="43"/>
      <c r="M240" s="150"/>
      <c r="N240" s="151" t="s">
        <v>403</v>
      </c>
      <c r="O240" s="24"/>
      <c r="P240" s="152">
        <f>$O$240*$H$240</f>
        <v>0</v>
      </c>
      <c r="Q240" s="152">
        <v>0</v>
      </c>
      <c r="R240" s="152">
        <f>$Q$240*$H$240</f>
        <v>0</v>
      </c>
      <c r="S240" s="152">
        <v>0</v>
      </c>
      <c r="T240" s="153">
        <f>$S$240*$H$240</f>
        <v>0</v>
      </c>
      <c r="AR240" s="85" t="s">
        <v>9</v>
      </c>
      <c r="AT240" s="85" t="s">
        <v>480</v>
      </c>
      <c r="AU240" s="85" t="s">
        <v>440</v>
      </c>
      <c r="AY240" s="85" t="s">
        <v>478</v>
      </c>
      <c r="BE240" s="154">
        <f>IF($N$240="základní",$J$240,0)</f>
        <v>0</v>
      </c>
      <c r="BF240" s="154">
        <f>IF($N$240="snížená",$J$240,0)</f>
        <v>0</v>
      </c>
      <c r="BG240" s="154">
        <f>IF($N$240="zákl. přenesená",$J$240,0)</f>
        <v>0</v>
      </c>
      <c r="BH240" s="154">
        <f>IF($N$240="sníž. přenesená",$J$240,0)</f>
        <v>0</v>
      </c>
      <c r="BI240" s="154">
        <f>IF($N$240="nulová",$J$240,0)</f>
        <v>0</v>
      </c>
      <c r="BJ240" s="85" t="s">
        <v>381</v>
      </c>
      <c r="BK240" s="154">
        <f>ROUND($I$240*$H$240,2)</f>
        <v>0</v>
      </c>
      <c r="BL240" s="85" t="s">
        <v>9</v>
      </c>
      <c r="BM240" s="85" t="s">
        <v>167</v>
      </c>
    </row>
    <row r="241" spans="2:47" s="6" customFormat="1" ht="27" customHeight="1">
      <c r="B241" s="23"/>
      <c r="C241" s="24"/>
      <c r="D241" s="155" t="s">
        <v>487</v>
      </c>
      <c r="E241" s="24"/>
      <c r="F241" s="156" t="s">
        <v>168</v>
      </c>
      <c r="G241" s="24"/>
      <c r="H241" s="24"/>
      <c r="J241" s="24"/>
      <c r="K241" s="24"/>
      <c r="L241" s="43"/>
      <c r="M241" s="56"/>
      <c r="N241" s="24"/>
      <c r="O241" s="24"/>
      <c r="P241" s="24"/>
      <c r="Q241" s="24"/>
      <c r="R241" s="24"/>
      <c r="S241" s="24"/>
      <c r="T241" s="57"/>
      <c r="AT241" s="6" t="s">
        <v>487</v>
      </c>
      <c r="AU241" s="6" t="s">
        <v>440</v>
      </c>
    </row>
    <row r="242" spans="2:47" s="6" customFormat="1" ht="98.25" customHeight="1">
      <c r="B242" s="23"/>
      <c r="C242" s="24"/>
      <c r="D242" s="157" t="s">
        <v>489</v>
      </c>
      <c r="E242" s="24"/>
      <c r="F242" s="158" t="s">
        <v>169</v>
      </c>
      <c r="G242" s="24"/>
      <c r="H242" s="24"/>
      <c r="J242" s="24"/>
      <c r="K242" s="24"/>
      <c r="L242" s="43"/>
      <c r="M242" s="56"/>
      <c r="N242" s="24"/>
      <c r="O242" s="24"/>
      <c r="P242" s="24"/>
      <c r="Q242" s="24"/>
      <c r="R242" s="24"/>
      <c r="S242" s="24"/>
      <c r="T242" s="57"/>
      <c r="AT242" s="6" t="s">
        <v>489</v>
      </c>
      <c r="AU242" s="6" t="s">
        <v>440</v>
      </c>
    </row>
    <row r="243" spans="2:63" s="129" customFormat="1" ht="37.5" customHeight="1">
      <c r="B243" s="130"/>
      <c r="C243" s="131"/>
      <c r="D243" s="132" t="s">
        <v>431</v>
      </c>
      <c r="E243" s="133" t="s">
        <v>170</v>
      </c>
      <c r="F243" s="133" t="s">
        <v>171</v>
      </c>
      <c r="G243" s="131"/>
      <c r="H243" s="131"/>
      <c r="J243" s="134">
        <f>$BK$243</f>
        <v>0</v>
      </c>
      <c r="K243" s="131"/>
      <c r="L243" s="135"/>
      <c r="M243" s="136"/>
      <c r="N243" s="131"/>
      <c r="O243" s="131"/>
      <c r="P243" s="137">
        <f>$P$244</f>
        <v>0</v>
      </c>
      <c r="Q243" s="131"/>
      <c r="R243" s="137">
        <f>$R$244</f>
        <v>0</v>
      </c>
      <c r="S243" s="131"/>
      <c r="T243" s="138">
        <f>$T$244</f>
        <v>0</v>
      </c>
      <c r="AR243" s="139" t="s">
        <v>511</v>
      </c>
      <c r="AT243" s="139" t="s">
        <v>431</v>
      </c>
      <c r="AU243" s="139" t="s">
        <v>432</v>
      </c>
      <c r="AY243" s="139" t="s">
        <v>478</v>
      </c>
      <c r="BK243" s="140">
        <f>$BK$244</f>
        <v>0</v>
      </c>
    </row>
    <row r="244" spans="2:63" s="129" customFormat="1" ht="21" customHeight="1">
      <c r="B244" s="130"/>
      <c r="C244" s="131"/>
      <c r="D244" s="132" t="s">
        <v>431</v>
      </c>
      <c r="E244" s="141" t="s">
        <v>172</v>
      </c>
      <c r="F244" s="141" t="s">
        <v>173</v>
      </c>
      <c r="G244" s="131"/>
      <c r="H244" s="131"/>
      <c r="J244" s="142">
        <f>$BK$244</f>
        <v>0</v>
      </c>
      <c r="K244" s="131"/>
      <c r="L244" s="135"/>
      <c r="M244" s="136"/>
      <c r="N244" s="131"/>
      <c r="O244" s="131"/>
      <c r="P244" s="137">
        <f>SUM($P$245:$P$248)</f>
        <v>0</v>
      </c>
      <c r="Q244" s="131"/>
      <c r="R244" s="137">
        <f>SUM($R$245:$R$248)</f>
        <v>0</v>
      </c>
      <c r="S244" s="131"/>
      <c r="T244" s="138">
        <f>SUM($T$245:$T$248)</f>
        <v>0</v>
      </c>
      <c r="AR244" s="139" t="s">
        <v>511</v>
      </c>
      <c r="AT244" s="139" t="s">
        <v>431</v>
      </c>
      <c r="AU244" s="139" t="s">
        <v>381</v>
      </c>
      <c r="AY244" s="139" t="s">
        <v>478</v>
      </c>
      <c r="BK244" s="140">
        <f>SUM($BK$245:$BK$248)</f>
        <v>0</v>
      </c>
    </row>
    <row r="245" spans="2:65" s="6" customFormat="1" ht="15.75" customHeight="1">
      <c r="B245" s="23"/>
      <c r="C245" s="143" t="s">
        <v>174</v>
      </c>
      <c r="D245" s="143" t="s">
        <v>480</v>
      </c>
      <c r="E245" s="144" t="s">
        <v>175</v>
      </c>
      <c r="F245" s="145" t="s">
        <v>176</v>
      </c>
      <c r="G245" s="146" t="s">
        <v>177</v>
      </c>
      <c r="H245" s="147">
        <v>1</v>
      </c>
      <c r="I245" s="148"/>
      <c r="J245" s="149">
        <f>ROUND($I$245*$H$245,2)</f>
        <v>0</v>
      </c>
      <c r="K245" s="145" t="s">
        <v>178</v>
      </c>
      <c r="L245" s="43"/>
      <c r="M245" s="150"/>
      <c r="N245" s="151" t="s">
        <v>403</v>
      </c>
      <c r="O245" s="24"/>
      <c r="P245" s="152">
        <f>$O$245*$H$245</f>
        <v>0</v>
      </c>
      <c r="Q245" s="152">
        <v>0</v>
      </c>
      <c r="R245" s="152">
        <f>$Q$245*$H$245</f>
        <v>0</v>
      </c>
      <c r="S245" s="152">
        <v>0</v>
      </c>
      <c r="T245" s="153">
        <f>$S$245*$H$245</f>
        <v>0</v>
      </c>
      <c r="AR245" s="85" t="s">
        <v>179</v>
      </c>
      <c r="AT245" s="85" t="s">
        <v>480</v>
      </c>
      <c r="AU245" s="85" t="s">
        <v>440</v>
      </c>
      <c r="AY245" s="6" t="s">
        <v>478</v>
      </c>
      <c r="BE245" s="154">
        <f>IF($N$245="základní",$J$245,0)</f>
        <v>0</v>
      </c>
      <c r="BF245" s="154">
        <f>IF($N$245="snížená",$J$245,0)</f>
        <v>0</v>
      </c>
      <c r="BG245" s="154">
        <f>IF($N$245="zákl. přenesená",$J$245,0)</f>
        <v>0</v>
      </c>
      <c r="BH245" s="154">
        <f>IF($N$245="sníž. přenesená",$J$245,0)</f>
        <v>0</v>
      </c>
      <c r="BI245" s="154">
        <f>IF($N$245="nulová",$J$245,0)</f>
        <v>0</v>
      </c>
      <c r="BJ245" s="85" t="s">
        <v>381</v>
      </c>
      <c r="BK245" s="154">
        <f>ROUND($I$245*$H$245,2)</f>
        <v>0</v>
      </c>
      <c r="BL245" s="85" t="s">
        <v>179</v>
      </c>
      <c r="BM245" s="85" t="s">
        <v>180</v>
      </c>
    </row>
    <row r="246" spans="2:47" s="6" customFormat="1" ht="16.5" customHeight="1">
      <c r="B246" s="23"/>
      <c r="C246" s="24"/>
      <c r="D246" s="155" t="s">
        <v>487</v>
      </c>
      <c r="E246" s="24"/>
      <c r="F246" s="156" t="s">
        <v>181</v>
      </c>
      <c r="G246" s="24"/>
      <c r="H246" s="24"/>
      <c r="J246" s="24"/>
      <c r="K246" s="24"/>
      <c r="L246" s="43"/>
      <c r="M246" s="56"/>
      <c r="N246" s="24"/>
      <c r="O246" s="24"/>
      <c r="P246" s="24"/>
      <c r="Q246" s="24"/>
      <c r="R246" s="24"/>
      <c r="S246" s="24"/>
      <c r="T246" s="57"/>
      <c r="AT246" s="6" t="s">
        <v>487</v>
      </c>
      <c r="AU246" s="6" t="s">
        <v>440</v>
      </c>
    </row>
    <row r="247" spans="2:65" s="6" customFormat="1" ht="15.75" customHeight="1">
      <c r="B247" s="23"/>
      <c r="C247" s="143" t="s">
        <v>182</v>
      </c>
      <c r="D247" s="143" t="s">
        <v>480</v>
      </c>
      <c r="E247" s="144" t="s">
        <v>183</v>
      </c>
      <c r="F247" s="145" t="s">
        <v>184</v>
      </c>
      <c r="G247" s="146" t="s">
        <v>177</v>
      </c>
      <c r="H247" s="147">
        <v>1</v>
      </c>
      <c r="I247" s="148"/>
      <c r="J247" s="149">
        <f>ROUND($I$247*$H$247,2)</f>
        <v>0</v>
      </c>
      <c r="K247" s="145" t="s">
        <v>178</v>
      </c>
      <c r="L247" s="43"/>
      <c r="M247" s="150"/>
      <c r="N247" s="151" t="s">
        <v>403</v>
      </c>
      <c r="O247" s="24"/>
      <c r="P247" s="152">
        <f>$O$247*$H$247</f>
        <v>0</v>
      </c>
      <c r="Q247" s="152">
        <v>0</v>
      </c>
      <c r="R247" s="152">
        <f>$Q$247*$H$247</f>
        <v>0</v>
      </c>
      <c r="S247" s="152">
        <v>0</v>
      </c>
      <c r="T247" s="153">
        <f>$S$247*$H$247</f>
        <v>0</v>
      </c>
      <c r="AR247" s="85" t="s">
        <v>179</v>
      </c>
      <c r="AT247" s="85" t="s">
        <v>480</v>
      </c>
      <c r="AU247" s="85" t="s">
        <v>440</v>
      </c>
      <c r="AY247" s="6" t="s">
        <v>478</v>
      </c>
      <c r="BE247" s="154">
        <f>IF($N$247="základní",$J$247,0)</f>
        <v>0</v>
      </c>
      <c r="BF247" s="154">
        <f>IF($N$247="snížená",$J$247,0)</f>
        <v>0</v>
      </c>
      <c r="BG247" s="154">
        <f>IF($N$247="zákl. přenesená",$J$247,0)</f>
        <v>0</v>
      </c>
      <c r="BH247" s="154">
        <f>IF($N$247="sníž. přenesená",$J$247,0)</f>
        <v>0</v>
      </c>
      <c r="BI247" s="154">
        <f>IF($N$247="nulová",$J$247,0)</f>
        <v>0</v>
      </c>
      <c r="BJ247" s="85" t="s">
        <v>381</v>
      </c>
      <c r="BK247" s="154">
        <f>ROUND($I$247*$H$247,2)</f>
        <v>0</v>
      </c>
      <c r="BL247" s="85" t="s">
        <v>179</v>
      </c>
      <c r="BM247" s="85" t="s">
        <v>185</v>
      </c>
    </row>
    <row r="248" spans="2:47" s="6" customFormat="1" ht="27" customHeight="1">
      <c r="B248" s="23"/>
      <c r="C248" s="24"/>
      <c r="D248" s="155" t="s">
        <v>487</v>
      </c>
      <c r="E248" s="24"/>
      <c r="F248" s="156" t="s">
        <v>186</v>
      </c>
      <c r="G248" s="24"/>
      <c r="H248" s="24"/>
      <c r="J248" s="24"/>
      <c r="K248" s="24"/>
      <c r="L248" s="43"/>
      <c r="M248" s="188"/>
      <c r="N248" s="189"/>
      <c r="O248" s="189"/>
      <c r="P248" s="189"/>
      <c r="Q248" s="189"/>
      <c r="R248" s="189"/>
      <c r="S248" s="189"/>
      <c r="T248" s="190"/>
      <c r="AT248" s="6" t="s">
        <v>487</v>
      </c>
      <c r="AU248" s="6" t="s">
        <v>440</v>
      </c>
    </row>
    <row r="249" spans="2:12" s="6" customFormat="1" ht="7.5" customHeight="1">
      <c r="B249" s="38"/>
      <c r="C249" s="39"/>
      <c r="D249" s="39"/>
      <c r="E249" s="39"/>
      <c r="F249" s="39"/>
      <c r="G249" s="39"/>
      <c r="H249" s="39"/>
      <c r="I249" s="98"/>
      <c r="J249" s="39"/>
      <c r="K249" s="39"/>
      <c r="L249" s="43"/>
    </row>
    <row r="250" s="2" customFormat="1" ht="14.25" customHeight="1"/>
  </sheetData>
  <sheetProtection password="CC35" sheet="1" objects="1" scenarios="1" formatColumns="0" formatRows="0" sort="0" autoFilter="0"/>
  <autoFilter ref="C86:K86"/>
  <mergeCells count="9">
    <mergeCell ref="L2:V2"/>
    <mergeCell ref="E47:H47"/>
    <mergeCell ref="E77:H77"/>
    <mergeCell ref="E79:H79"/>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240" customWidth="1"/>
    <col min="2" max="2" width="1.66796875" style="240" customWidth="1"/>
    <col min="3" max="4" width="5" style="240" customWidth="1"/>
    <col min="5" max="5" width="11.66015625" style="240" customWidth="1"/>
    <col min="6" max="6" width="9.16015625" style="240" customWidth="1"/>
    <col min="7" max="7" width="5" style="240" customWidth="1"/>
    <col min="8" max="8" width="77.83203125" style="240" customWidth="1"/>
    <col min="9" max="10" width="20" style="240" customWidth="1"/>
    <col min="11" max="11" width="1.66796875" style="240" customWidth="1"/>
    <col min="12" max="16384" width="9.33203125" style="240" customWidth="1"/>
  </cols>
  <sheetData>
    <row r="1" ht="37.5" customHeight="1"/>
    <row r="2" spans="2:11" ht="7.5" customHeight="1">
      <c r="B2" s="241"/>
      <c r="C2" s="242"/>
      <c r="D2" s="242"/>
      <c r="E2" s="242"/>
      <c r="F2" s="242"/>
      <c r="G2" s="242"/>
      <c r="H2" s="242"/>
      <c r="I2" s="242"/>
      <c r="J2" s="242"/>
      <c r="K2" s="243"/>
    </row>
    <row r="3" spans="2:11" s="247" customFormat="1" ht="45" customHeight="1">
      <c r="B3" s="244"/>
      <c r="C3" s="245" t="s">
        <v>194</v>
      </c>
      <c r="D3" s="245"/>
      <c r="E3" s="245"/>
      <c r="F3" s="245"/>
      <c r="G3" s="245"/>
      <c r="H3" s="245"/>
      <c r="I3" s="245"/>
      <c r="J3" s="245"/>
      <c r="K3" s="246"/>
    </row>
    <row r="4" spans="2:11" ht="25.5" customHeight="1">
      <c r="B4" s="248"/>
      <c r="C4" s="249" t="s">
        <v>195</v>
      </c>
      <c r="D4" s="249"/>
      <c r="E4" s="249"/>
      <c r="F4" s="249"/>
      <c r="G4" s="249"/>
      <c r="H4" s="249"/>
      <c r="I4" s="249"/>
      <c r="J4" s="249"/>
      <c r="K4" s="250"/>
    </row>
    <row r="5" spans="2:11" ht="5.25" customHeight="1">
      <c r="B5" s="248"/>
      <c r="C5" s="251"/>
      <c r="D5" s="251"/>
      <c r="E5" s="251"/>
      <c r="F5" s="251"/>
      <c r="G5" s="251"/>
      <c r="H5" s="251"/>
      <c r="I5" s="251"/>
      <c r="J5" s="251"/>
      <c r="K5" s="250"/>
    </row>
    <row r="6" spans="2:11" ht="15" customHeight="1">
      <c r="B6" s="248"/>
      <c r="C6" s="252" t="s">
        <v>196</v>
      </c>
      <c r="D6" s="252"/>
      <c r="E6" s="252"/>
      <c r="F6" s="252"/>
      <c r="G6" s="252"/>
      <c r="H6" s="252"/>
      <c r="I6" s="252"/>
      <c r="J6" s="252"/>
      <c r="K6" s="250"/>
    </row>
    <row r="7" spans="2:11" ht="15" customHeight="1">
      <c r="B7" s="253"/>
      <c r="C7" s="252" t="s">
        <v>197</v>
      </c>
      <c r="D7" s="252"/>
      <c r="E7" s="252"/>
      <c r="F7" s="252"/>
      <c r="G7" s="252"/>
      <c r="H7" s="252"/>
      <c r="I7" s="252"/>
      <c r="J7" s="252"/>
      <c r="K7" s="250"/>
    </row>
    <row r="8" spans="2:11" ht="12.75" customHeight="1">
      <c r="B8" s="253"/>
      <c r="C8" s="254"/>
      <c r="D8" s="254"/>
      <c r="E8" s="254"/>
      <c r="F8" s="254"/>
      <c r="G8" s="254"/>
      <c r="H8" s="254"/>
      <c r="I8" s="254"/>
      <c r="J8" s="254"/>
      <c r="K8" s="250"/>
    </row>
    <row r="9" spans="2:11" ht="15" customHeight="1">
      <c r="B9" s="253"/>
      <c r="C9" s="252" t="s">
        <v>352</v>
      </c>
      <c r="D9" s="252"/>
      <c r="E9" s="252"/>
      <c r="F9" s="252"/>
      <c r="G9" s="252"/>
      <c r="H9" s="252"/>
      <c r="I9" s="252"/>
      <c r="J9" s="252"/>
      <c r="K9" s="250"/>
    </row>
    <row r="10" spans="2:11" ht="15" customHeight="1">
      <c r="B10" s="253"/>
      <c r="C10" s="254"/>
      <c r="D10" s="252" t="s">
        <v>353</v>
      </c>
      <c r="E10" s="252"/>
      <c r="F10" s="252"/>
      <c r="G10" s="252"/>
      <c r="H10" s="252"/>
      <c r="I10" s="252"/>
      <c r="J10" s="252"/>
      <c r="K10" s="250"/>
    </row>
    <row r="11" spans="2:11" ht="15" customHeight="1">
      <c r="B11" s="253"/>
      <c r="C11" s="255"/>
      <c r="D11" s="252" t="s">
        <v>198</v>
      </c>
      <c r="E11" s="252"/>
      <c r="F11" s="252"/>
      <c r="G11" s="252"/>
      <c r="H11" s="252"/>
      <c r="I11" s="252"/>
      <c r="J11" s="252"/>
      <c r="K11" s="250"/>
    </row>
    <row r="12" spans="2:11" ht="12.75" customHeight="1">
      <c r="B12" s="253"/>
      <c r="C12" s="255"/>
      <c r="D12" s="255"/>
      <c r="E12" s="255"/>
      <c r="F12" s="255"/>
      <c r="G12" s="255"/>
      <c r="H12" s="255"/>
      <c r="I12" s="255"/>
      <c r="J12" s="255"/>
      <c r="K12" s="250"/>
    </row>
    <row r="13" spans="2:11" ht="15" customHeight="1">
      <c r="B13" s="253"/>
      <c r="C13" s="255"/>
      <c r="D13" s="252" t="s">
        <v>354</v>
      </c>
      <c r="E13" s="252"/>
      <c r="F13" s="252"/>
      <c r="G13" s="252"/>
      <c r="H13" s="252"/>
      <c r="I13" s="252"/>
      <c r="J13" s="252"/>
      <c r="K13" s="250"/>
    </row>
    <row r="14" spans="2:11" ht="15" customHeight="1">
      <c r="B14" s="253"/>
      <c r="C14" s="255"/>
      <c r="D14" s="252" t="s">
        <v>199</v>
      </c>
      <c r="E14" s="252"/>
      <c r="F14" s="252"/>
      <c r="G14" s="252"/>
      <c r="H14" s="252"/>
      <c r="I14" s="252"/>
      <c r="J14" s="252"/>
      <c r="K14" s="250"/>
    </row>
    <row r="15" spans="2:11" ht="15" customHeight="1">
      <c r="B15" s="253"/>
      <c r="C15" s="255"/>
      <c r="D15" s="252" t="s">
        <v>200</v>
      </c>
      <c r="E15" s="252"/>
      <c r="F15" s="252"/>
      <c r="G15" s="252"/>
      <c r="H15" s="252"/>
      <c r="I15" s="252"/>
      <c r="J15" s="252"/>
      <c r="K15" s="250"/>
    </row>
    <row r="16" spans="2:11" ht="15" customHeight="1">
      <c r="B16" s="253"/>
      <c r="C16" s="255"/>
      <c r="D16" s="255"/>
      <c r="E16" s="256" t="s">
        <v>438</v>
      </c>
      <c r="F16" s="252" t="s">
        <v>201</v>
      </c>
      <c r="G16" s="252"/>
      <c r="H16" s="252"/>
      <c r="I16" s="252"/>
      <c r="J16" s="252"/>
      <c r="K16" s="250"/>
    </row>
    <row r="17" spans="2:11" ht="15" customHeight="1">
      <c r="B17" s="253"/>
      <c r="C17" s="255"/>
      <c r="D17" s="255"/>
      <c r="E17" s="256" t="s">
        <v>202</v>
      </c>
      <c r="F17" s="252" t="s">
        <v>203</v>
      </c>
      <c r="G17" s="252"/>
      <c r="H17" s="252"/>
      <c r="I17" s="252"/>
      <c r="J17" s="252"/>
      <c r="K17" s="250"/>
    </row>
    <row r="18" spans="2:11" ht="15" customHeight="1">
      <c r="B18" s="253"/>
      <c r="C18" s="255"/>
      <c r="D18" s="255"/>
      <c r="E18" s="256" t="s">
        <v>204</v>
      </c>
      <c r="F18" s="252" t="s">
        <v>205</v>
      </c>
      <c r="G18" s="252"/>
      <c r="H18" s="252"/>
      <c r="I18" s="252"/>
      <c r="J18" s="252"/>
      <c r="K18" s="250"/>
    </row>
    <row r="19" spans="2:11" ht="15" customHeight="1">
      <c r="B19" s="253"/>
      <c r="C19" s="255"/>
      <c r="D19" s="255"/>
      <c r="E19" s="256" t="s">
        <v>206</v>
      </c>
      <c r="F19" s="252" t="s">
        <v>207</v>
      </c>
      <c r="G19" s="252"/>
      <c r="H19" s="252"/>
      <c r="I19" s="252"/>
      <c r="J19" s="252"/>
      <c r="K19" s="250"/>
    </row>
    <row r="20" spans="2:11" ht="15" customHeight="1">
      <c r="B20" s="253"/>
      <c r="C20" s="255"/>
      <c r="D20" s="255"/>
      <c r="E20" s="256" t="s">
        <v>208</v>
      </c>
      <c r="F20" s="252" t="s">
        <v>209</v>
      </c>
      <c r="G20" s="252"/>
      <c r="H20" s="252"/>
      <c r="I20" s="252"/>
      <c r="J20" s="252"/>
      <c r="K20" s="250"/>
    </row>
    <row r="21" spans="2:11" ht="15" customHeight="1">
      <c r="B21" s="253"/>
      <c r="C21" s="255"/>
      <c r="D21" s="255"/>
      <c r="E21" s="256" t="s">
        <v>210</v>
      </c>
      <c r="F21" s="252" t="s">
        <v>211</v>
      </c>
      <c r="G21" s="252"/>
      <c r="H21" s="252"/>
      <c r="I21" s="252"/>
      <c r="J21" s="252"/>
      <c r="K21" s="250"/>
    </row>
    <row r="22" spans="2:11" ht="12.75" customHeight="1">
      <c r="B22" s="253"/>
      <c r="C22" s="255"/>
      <c r="D22" s="255"/>
      <c r="E22" s="255"/>
      <c r="F22" s="255"/>
      <c r="G22" s="255"/>
      <c r="H22" s="255"/>
      <c r="I22" s="255"/>
      <c r="J22" s="255"/>
      <c r="K22" s="250"/>
    </row>
    <row r="23" spans="2:11" ht="15" customHeight="1">
      <c r="B23" s="253"/>
      <c r="C23" s="252" t="s">
        <v>355</v>
      </c>
      <c r="D23" s="252"/>
      <c r="E23" s="252"/>
      <c r="F23" s="252"/>
      <c r="G23" s="252"/>
      <c r="H23" s="252"/>
      <c r="I23" s="252"/>
      <c r="J23" s="252"/>
      <c r="K23" s="250"/>
    </row>
    <row r="24" spans="2:11" ht="15" customHeight="1">
      <c r="B24" s="253"/>
      <c r="C24" s="252" t="s">
        <v>212</v>
      </c>
      <c r="D24" s="252"/>
      <c r="E24" s="252"/>
      <c r="F24" s="252"/>
      <c r="G24" s="252"/>
      <c r="H24" s="252"/>
      <c r="I24" s="252"/>
      <c r="J24" s="252"/>
      <c r="K24" s="250"/>
    </row>
    <row r="25" spans="2:11" ht="15" customHeight="1">
      <c r="B25" s="253"/>
      <c r="C25" s="254"/>
      <c r="D25" s="252" t="s">
        <v>356</v>
      </c>
      <c r="E25" s="252"/>
      <c r="F25" s="252"/>
      <c r="G25" s="252"/>
      <c r="H25" s="252"/>
      <c r="I25" s="252"/>
      <c r="J25" s="252"/>
      <c r="K25" s="250"/>
    </row>
    <row r="26" spans="2:11" ht="15" customHeight="1">
      <c r="B26" s="253"/>
      <c r="C26" s="255"/>
      <c r="D26" s="252" t="s">
        <v>213</v>
      </c>
      <c r="E26" s="252"/>
      <c r="F26" s="252"/>
      <c r="G26" s="252"/>
      <c r="H26" s="252"/>
      <c r="I26" s="252"/>
      <c r="J26" s="252"/>
      <c r="K26" s="250"/>
    </row>
    <row r="27" spans="2:11" ht="12.75" customHeight="1">
      <c r="B27" s="253"/>
      <c r="C27" s="255"/>
      <c r="D27" s="255"/>
      <c r="E27" s="255"/>
      <c r="F27" s="255"/>
      <c r="G27" s="255"/>
      <c r="H27" s="255"/>
      <c r="I27" s="255"/>
      <c r="J27" s="255"/>
      <c r="K27" s="250"/>
    </row>
    <row r="28" spans="2:11" ht="15" customHeight="1">
      <c r="B28" s="253"/>
      <c r="C28" s="255"/>
      <c r="D28" s="252" t="s">
        <v>357</v>
      </c>
      <c r="E28" s="252"/>
      <c r="F28" s="252"/>
      <c r="G28" s="252"/>
      <c r="H28" s="252"/>
      <c r="I28" s="252"/>
      <c r="J28" s="252"/>
      <c r="K28" s="250"/>
    </row>
    <row r="29" spans="2:11" ht="15" customHeight="1">
      <c r="B29" s="253"/>
      <c r="C29" s="255"/>
      <c r="D29" s="252" t="s">
        <v>214</v>
      </c>
      <c r="E29" s="252"/>
      <c r="F29" s="252"/>
      <c r="G29" s="252"/>
      <c r="H29" s="252"/>
      <c r="I29" s="252"/>
      <c r="J29" s="252"/>
      <c r="K29" s="250"/>
    </row>
    <row r="30" spans="2:11" ht="12.75" customHeight="1">
      <c r="B30" s="253"/>
      <c r="C30" s="255"/>
      <c r="D30" s="255"/>
      <c r="E30" s="255"/>
      <c r="F30" s="255"/>
      <c r="G30" s="255"/>
      <c r="H30" s="255"/>
      <c r="I30" s="255"/>
      <c r="J30" s="255"/>
      <c r="K30" s="250"/>
    </row>
    <row r="31" spans="2:11" ht="15" customHeight="1">
      <c r="B31" s="253"/>
      <c r="C31" s="255"/>
      <c r="D31" s="252" t="s">
        <v>358</v>
      </c>
      <c r="E31" s="252"/>
      <c r="F31" s="252"/>
      <c r="G31" s="252"/>
      <c r="H31" s="252"/>
      <c r="I31" s="252"/>
      <c r="J31" s="252"/>
      <c r="K31" s="250"/>
    </row>
    <row r="32" spans="2:11" ht="15" customHeight="1">
      <c r="B32" s="253"/>
      <c r="C32" s="255"/>
      <c r="D32" s="252" t="s">
        <v>215</v>
      </c>
      <c r="E32" s="252"/>
      <c r="F32" s="252"/>
      <c r="G32" s="252"/>
      <c r="H32" s="252"/>
      <c r="I32" s="252"/>
      <c r="J32" s="252"/>
      <c r="K32" s="250"/>
    </row>
    <row r="33" spans="2:11" ht="15" customHeight="1">
      <c r="B33" s="253"/>
      <c r="C33" s="255"/>
      <c r="D33" s="252" t="s">
        <v>216</v>
      </c>
      <c r="E33" s="252"/>
      <c r="F33" s="252"/>
      <c r="G33" s="252"/>
      <c r="H33" s="252"/>
      <c r="I33" s="252"/>
      <c r="J33" s="252"/>
      <c r="K33" s="250"/>
    </row>
    <row r="34" spans="2:11" ht="15" customHeight="1">
      <c r="B34" s="253"/>
      <c r="C34" s="255"/>
      <c r="D34" s="254"/>
      <c r="E34" s="257" t="s">
        <v>462</v>
      </c>
      <c r="F34" s="254"/>
      <c r="G34" s="252" t="s">
        <v>217</v>
      </c>
      <c r="H34" s="252"/>
      <c r="I34" s="252"/>
      <c r="J34" s="252"/>
      <c r="K34" s="250"/>
    </row>
    <row r="35" spans="2:11" ht="30.75" customHeight="1">
      <c r="B35" s="253"/>
      <c r="C35" s="255"/>
      <c r="D35" s="254"/>
      <c r="E35" s="257" t="s">
        <v>218</v>
      </c>
      <c r="F35" s="254"/>
      <c r="G35" s="252" t="s">
        <v>219</v>
      </c>
      <c r="H35" s="252"/>
      <c r="I35" s="252"/>
      <c r="J35" s="252"/>
      <c r="K35" s="250"/>
    </row>
    <row r="36" spans="2:11" ht="15" customHeight="1">
      <c r="B36" s="253"/>
      <c r="C36" s="255"/>
      <c r="D36" s="254"/>
      <c r="E36" s="257" t="s">
        <v>413</v>
      </c>
      <c r="F36" s="254"/>
      <c r="G36" s="252" t="s">
        <v>220</v>
      </c>
      <c r="H36" s="252"/>
      <c r="I36" s="252"/>
      <c r="J36" s="252"/>
      <c r="K36" s="250"/>
    </row>
    <row r="37" spans="2:11" ht="15" customHeight="1">
      <c r="B37" s="253"/>
      <c r="C37" s="255"/>
      <c r="D37" s="254"/>
      <c r="E37" s="257" t="s">
        <v>463</v>
      </c>
      <c r="F37" s="254"/>
      <c r="G37" s="252" t="s">
        <v>221</v>
      </c>
      <c r="H37" s="252"/>
      <c r="I37" s="252"/>
      <c r="J37" s="252"/>
      <c r="K37" s="250"/>
    </row>
    <row r="38" spans="2:11" ht="15" customHeight="1">
      <c r="B38" s="253"/>
      <c r="C38" s="255"/>
      <c r="D38" s="254"/>
      <c r="E38" s="257" t="s">
        <v>464</v>
      </c>
      <c r="F38" s="254"/>
      <c r="G38" s="252" t="s">
        <v>222</v>
      </c>
      <c r="H38" s="252"/>
      <c r="I38" s="252"/>
      <c r="J38" s="252"/>
      <c r="K38" s="250"/>
    </row>
    <row r="39" spans="2:11" ht="15" customHeight="1">
      <c r="B39" s="253"/>
      <c r="C39" s="255"/>
      <c r="D39" s="254"/>
      <c r="E39" s="257" t="s">
        <v>465</v>
      </c>
      <c r="F39" s="254"/>
      <c r="G39" s="252" t="s">
        <v>223</v>
      </c>
      <c r="H39" s="252"/>
      <c r="I39" s="252"/>
      <c r="J39" s="252"/>
      <c r="K39" s="250"/>
    </row>
    <row r="40" spans="2:11" ht="15" customHeight="1">
      <c r="B40" s="253"/>
      <c r="C40" s="255"/>
      <c r="D40" s="254"/>
      <c r="E40" s="257" t="s">
        <v>224</v>
      </c>
      <c r="F40" s="254"/>
      <c r="G40" s="252" t="s">
        <v>225</v>
      </c>
      <c r="H40" s="252"/>
      <c r="I40" s="252"/>
      <c r="J40" s="252"/>
      <c r="K40" s="250"/>
    </row>
    <row r="41" spans="2:11" ht="15" customHeight="1">
      <c r="B41" s="253"/>
      <c r="C41" s="255"/>
      <c r="D41" s="254"/>
      <c r="E41" s="257"/>
      <c r="F41" s="254"/>
      <c r="G41" s="252" t="s">
        <v>226</v>
      </c>
      <c r="H41" s="252"/>
      <c r="I41" s="252"/>
      <c r="J41" s="252"/>
      <c r="K41" s="250"/>
    </row>
    <row r="42" spans="2:11" ht="15" customHeight="1">
      <c r="B42" s="253"/>
      <c r="C42" s="255"/>
      <c r="D42" s="254"/>
      <c r="E42" s="257" t="s">
        <v>227</v>
      </c>
      <c r="F42" s="254"/>
      <c r="G42" s="252" t="s">
        <v>228</v>
      </c>
      <c r="H42" s="252"/>
      <c r="I42" s="252"/>
      <c r="J42" s="252"/>
      <c r="K42" s="250"/>
    </row>
    <row r="43" spans="2:11" ht="15" customHeight="1">
      <c r="B43" s="253"/>
      <c r="C43" s="255"/>
      <c r="D43" s="254"/>
      <c r="E43" s="257" t="s">
        <v>468</v>
      </c>
      <c r="F43" s="254"/>
      <c r="G43" s="252" t="s">
        <v>229</v>
      </c>
      <c r="H43" s="252"/>
      <c r="I43" s="252"/>
      <c r="J43" s="252"/>
      <c r="K43" s="250"/>
    </row>
    <row r="44" spans="2:11" ht="12.75" customHeight="1">
      <c r="B44" s="253"/>
      <c r="C44" s="255"/>
      <c r="D44" s="254"/>
      <c r="E44" s="254"/>
      <c r="F44" s="254"/>
      <c r="G44" s="254"/>
      <c r="H44" s="254"/>
      <c r="I44" s="254"/>
      <c r="J44" s="254"/>
      <c r="K44" s="250"/>
    </row>
    <row r="45" spans="2:11" ht="15" customHeight="1">
      <c r="B45" s="253"/>
      <c r="C45" s="255"/>
      <c r="D45" s="252" t="s">
        <v>230</v>
      </c>
      <c r="E45" s="252"/>
      <c r="F45" s="252"/>
      <c r="G45" s="252"/>
      <c r="H45" s="252"/>
      <c r="I45" s="252"/>
      <c r="J45" s="252"/>
      <c r="K45" s="250"/>
    </row>
    <row r="46" spans="2:11" ht="15" customHeight="1">
      <c r="B46" s="253"/>
      <c r="C46" s="255"/>
      <c r="D46" s="255"/>
      <c r="E46" s="252" t="s">
        <v>231</v>
      </c>
      <c r="F46" s="252"/>
      <c r="G46" s="252"/>
      <c r="H46" s="252"/>
      <c r="I46" s="252"/>
      <c r="J46" s="252"/>
      <c r="K46" s="250"/>
    </row>
    <row r="47" spans="2:11" ht="15" customHeight="1">
      <c r="B47" s="253"/>
      <c r="C47" s="255"/>
      <c r="D47" s="255"/>
      <c r="E47" s="252" t="s">
        <v>232</v>
      </c>
      <c r="F47" s="252"/>
      <c r="G47" s="252"/>
      <c r="H47" s="252"/>
      <c r="I47" s="252"/>
      <c r="J47" s="252"/>
      <c r="K47" s="250"/>
    </row>
    <row r="48" spans="2:11" ht="15" customHeight="1">
      <c r="B48" s="253"/>
      <c r="C48" s="255"/>
      <c r="D48" s="255"/>
      <c r="E48" s="252" t="s">
        <v>233</v>
      </c>
      <c r="F48" s="252"/>
      <c r="G48" s="252"/>
      <c r="H48" s="252"/>
      <c r="I48" s="252"/>
      <c r="J48" s="252"/>
      <c r="K48" s="250"/>
    </row>
    <row r="49" spans="2:11" ht="15" customHeight="1">
      <c r="B49" s="253"/>
      <c r="C49" s="255"/>
      <c r="D49" s="252" t="s">
        <v>234</v>
      </c>
      <c r="E49" s="252"/>
      <c r="F49" s="252"/>
      <c r="G49" s="252"/>
      <c r="H49" s="252"/>
      <c r="I49" s="252"/>
      <c r="J49" s="252"/>
      <c r="K49" s="250"/>
    </row>
    <row r="50" spans="2:11" ht="25.5" customHeight="1">
      <c r="B50" s="248"/>
      <c r="C50" s="249" t="s">
        <v>235</v>
      </c>
      <c r="D50" s="249"/>
      <c r="E50" s="249"/>
      <c r="F50" s="249"/>
      <c r="G50" s="249"/>
      <c r="H50" s="249"/>
      <c r="I50" s="249"/>
      <c r="J50" s="249"/>
      <c r="K50" s="250"/>
    </row>
    <row r="51" spans="2:11" ht="5.25" customHeight="1">
      <c r="B51" s="248"/>
      <c r="C51" s="251"/>
      <c r="D51" s="251"/>
      <c r="E51" s="251"/>
      <c r="F51" s="251"/>
      <c r="G51" s="251"/>
      <c r="H51" s="251"/>
      <c r="I51" s="251"/>
      <c r="J51" s="251"/>
      <c r="K51" s="250"/>
    </row>
    <row r="52" spans="2:11" ht="15" customHeight="1">
      <c r="B52" s="248"/>
      <c r="C52" s="252" t="s">
        <v>236</v>
      </c>
      <c r="D52" s="252"/>
      <c r="E52" s="252"/>
      <c r="F52" s="252"/>
      <c r="G52" s="252"/>
      <c r="H52" s="252"/>
      <c r="I52" s="252"/>
      <c r="J52" s="252"/>
      <c r="K52" s="250"/>
    </row>
    <row r="53" spans="2:11" ht="15" customHeight="1">
      <c r="B53" s="248"/>
      <c r="C53" s="252" t="s">
        <v>237</v>
      </c>
      <c r="D53" s="252"/>
      <c r="E53" s="252"/>
      <c r="F53" s="252"/>
      <c r="G53" s="252"/>
      <c r="H53" s="252"/>
      <c r="I53" s="252"/>
      <c r="J53" s="252"/>
      <c r="K53" s="250"/>
    </row>
    <row r="54" spans="2:11" ht="12.75" customHeight="1">
      <c r="B54" s="248"/>
      <c r="C54" s="254"/>
      <c r="D54" s="254"/>
      <c r="E54" s="254"/>
      <c r="F54" s="254"/>
      <c r="G54" s="254"/>
      <c r="H54" s="254"/>
      <c r="I54" s="254"/>
      <c r="J54" s="254"/>
      <c r="K54" s="250"/>
    </row>
    <row r="55" spans="2:11" ht="15" customHeight="1">
      <c r="B55" s="248"/>
      <c r="C55" s="252" t="s">
        <v>238</v>
      </c>
      <c r="D55" s="252"/>
      <c r="E55" s="252"/>
      <c r="F55" s="252"/>
      <c r="G55" s="252"/>
      <c r="H55" s="252"/>
      <c r="I55" s="252"/>
      <c r="J55" s="252"/>
      <c r="K55" s="250"/>
    </row>
    <row r="56" spans="2:11" ht="15" customHeight="1">
      <c r="B56" s="248"/>
      <c r="C56" s="255"/>
      <c r="D56" s="252" t="s">
        <v>239</v>
      </c>
      <c r="E56" s="252"/>
      <c r="F56" s="252"/>
      <c r="G56" s="252"/>
      <c r="H56" s="252"/>
      <c r="I56" s="252"/>
      <c r="J56" s="252"/>
      <c r="K56" s="250"/>
    </row>
    <row r="57" spans="2:11" ht="15" customHeight="1">
      <c r="B57" s="248"/>
      <c r="C57" s="255"/>
      <c r="D57" s="252" t="s">
        <v>240</v>
      </c>
      <c r="E57" s="252"/>
      <c r="F57" s="252"/>
      <c r="G57" s="252"/>
      <c r="H57" s="252"/>
      <c r="I57" s="252"/>
      <c r="J57" s="252"/>
      <c r="K57" s="250"/>
    </row>
    <row r="58" spans="2:11" ht="15" customHeight="1">
      <c r="B58" s="248"/>
      <c r="C58" s="255"/>
      <c r="D58" s="252" t="s">
        <v>241</v>
      </c>
      <c r="E58" s="252"/>
      <c r="F58" s="252"/>
      <c r="G58" s="252"/>
      <c r="H58" s="252"/>
      <c r="I58" s="252"/>
      <c r="J58" s="252"/>
      <c r="K58" s="250"/>
    </row>
    <row r="59" spans="2:11" ht="15" customHeight="1">
      <c r="B59" s="248"/>
      <c r="C59" s="255"/>
      <c r="D59" s="252" t="s">
        <v>242</v>
      </c>
      <c r="E59" s="252"/>
      <c r="F59" s="252"/>
      <c r="G59" s="252"/>
      <c r="H59" s="252"/>
      <c r="I59" s="252"/>
      <c r="J59" s="252"/>
      <c r="K59" s="250"/>
    </row>
    <row r="60" spans="2:11" ht="15" customHeight="1">
      <c r="B60" s="248"/>
      <c r="C60" s="255"/>
      <c r="D60" s="258" t="s">
        <v>243</v>
      </c>
      <c r="E60" s="258"/>
      <c r="F60" s="258"/>
      <c r="G60" s="258"/>
      <c r="H60" s="258"/>
      <c r="I60" s="258"/>
      <c r="J60" s="258"/>
      <c r="K60" s="250"/>
    </row>
    <row r="61" spans="2:11" ht="15" customHeight="1">
      <c r="B61" s="248"/>
      <c r="C61" s="255"/>
      <c r="D61" s="252" t="s">
        <v>244</v>
      </c>
      <c r="E61" s="252"/>
      <c r="F61" s="252"/>
      <c r="G61" s="252"/>
      <c r="H61" s="252"/>
      <c r="I61" s="252"/>
      <c r="J61" s="252"/>
      <c r="K61" s="250"/>
    </row>
    <row r="62" spans="2:11" ht="12.75" customHeight="1">
      <c r="B62" s="248"/>
      <c r="C62" s="255"/>
      <c r="D62" s="255"/>
      <c r="E62" s="259"/>
      <c r="F62" s="255"/>
      <c r="G62" s="255"/>
      <c r="H62" s="255"/>
      <c r="I62" s="255"/>
      <c r="J62" s="255"/>
      <c r="K62" s="250"/>
    </row>
    <row r="63" spans="2:11" ht="15" customHeight="1">
      <c r="B63" s="248"/>
      <c r="C63" s="255"/>
      <c r="D63" s="252" t="s">
        <v>245</v>
      </c>
      <c r="E63" s="252"/>
      <c r="F63" s="252"/>
      <c r="G63" s="252"/>
      <c r="H63" s="252"/>
      <c r="I63" s="252"/>
      <c r="J63" s="252"/>
      <c r="K63" s="250"/>
    </row>
    <row r="64" spans="2:11" ht="15" customHeight="1">
      <c r="B64" s="248"/>
      <c r="C64" s="255"/>
      <c r="D64" s="258" t="s">
        <v>246</v>
      </c>
      <c r="E64" s="258"/>
      <c r="F64" s="258"/>
      <c r="G64" s="258"/>
      <c r="H64" s="258"/>
      <c r="I64" s="258"/>
      <c r="J64" s="258"/>
      <c r="K64" s="250"/>
    </row>
    <row r="65" spans="2:11" ht="15" customHeight="1">
      <c r="B65" s="248"/>
      <c r="C65" s="255"/>
      <c r="D65" s="252" t="s">
        <v>247</v>
      </c>
      <c r="E65" s="252"/>
      <c r="F65" s="252"/>
      <c r="G65" s="252"/>
      <c r="H65" s="252"/>
      <c r="I65" s="252"/>
      <c r="J65" s="252"/>
      <c r="K65" s="250"/>
    </row>
    <row r="66" spans="2:11" ht="15" customHeight="1">
      <c r="B66" s="248"/>
      <c r="C66" s="255"/>
      <c r="D66" s="252" t="s">
        <v>248</v>
      </c>
      <c r="E66" s="252"/>
      <c r="F66" s="252"/>
      <c r="G66" s="252"/>
      <c r="H66" s="252"/>
      <c r="I66" s="252"/>
      <c r="J66" s="252"/>
      <c r="K66" s="250"/>
    </row>
    <row r="67" spans="2:11" ht="15" customHeight="1">
      <c r="B67" s="248"/>
      <c r="C67" s="255"/>
      <c r="D67" s="252" t="s">
        <v>249</v>
      </c>
      <c r="E67" s="252"/>
      <c r="F67" s="252"/>
      <c r="G67" s="252"/>
      <c r="H67" s="252"/>
      <c r="I67" s="252"/>
      <c r="J67" s="252"/>
      <c r="K67" s="250"/>
    </row>
    <row r="68" spans="2:11" ht="15" customHeight="1">
      <c r="B68" s="248"/>
      <c r="C68" s="255"/>
      <c r="D68" s="252" t="s">
        <v>250</v>
      </c>
      <c r="E68" s="252"/>
      <c r="F68" s="252"/>
      <c r="G68" s="252"/>
      <c r="H68" s="252"/>
      <c r="I68" s="252"/>
      <c r="J68" s="252"/>
      <c r="K68" s="250"/>
    </row>
    <row r="69" spans="2:11" ht="12.75" customHeight="1">
      <c r="B69" s="260"/>
      <c r="C69" s="261"/>
      <c r="D69" s="261"/>
      <c r="E69" s="261"/>
      <c r="F69" s="261"/>
      <c r="G69" s="261"/>
      <c r="H69" s="261"/>
      <c r="I69" s="261"/>
      <c r="J69" s="261"/>
      <c r="K69" s="262"/>
    </row>
    <row r="70" spans="2:11" ht="18.75" customHeight="1">
      <c r="B70" s="263"/>
      <c r="C70" s="263"/>
      <c r="D70" s="263"/>
      <c r="E70" s="263"/>
      <c r="F70" s="263"/>
      <c r="G70" s="263"/>
      <c r="H70" s="263"/>
      <c r="I70" s="263"/>
      <c r="J70" s="263"/>
      <c r="K70" s="264"/>
    </row>
    <row r="71" spans="2:11" ht="18.75" customHeight="1">
      <c r="B71" s="264"/>
      <c r="C71" s="264"/>
      <c r="D71" s="264"/>
      <c r="E71" s="264"/>
      <c r="F71" s="264"/>
      <c r="G71" s="264"/>
      <c r="H71" s="264"/>
      <c r="I71" s="264"/>
      <c r="J71" s="264"/>
      <c r="K71" s="264"/>
    </row>
    <row r="72" spans="2:11" ht="7.5" customHeight="1">
      <c r="B72" s="265"/>
      <c r="C72" s="266"/>
      <c r="D72" s="266"/>
      <c r="E72" s="266"/>
      <c r="F72" s="266"/>
      <c r="G72" s="266"/>
      <c r="H72" s="266"/>
      <c r="I72" s="266"/>
      <c r="J72" s="266"/>
      <c r="K72" s="267"/>
    </row>
    <row r="73" spans="2:11" ht="45" customHeight="1">
      <c r="B73" s="268"/>
      <c r="C73" s="269" t="s">
        <v>193</v>
      </c>
      <c r="D73" s="269"/>
      <c r="E73" s="269"/>
      <c r="F73" s="269"/>
      <c r="G73" s="269"/>
      <c r="H73" s="269"/>
      <c r="I73" s="269"/>
      <c r="J73" s="269"/>
      <c r="K73" s="270"/>
    </row>
    <row r="74" spans="2:11" ht="17.25" customHeight="1">
      <c r="B74" s="268"/>
      <c r="C74" s="271" t="s">
        <v>251</v>
      </c>
      <c r="D74" s="271"/>
      <c r="E74" s="271"/>
      <c r="F74" s="271" t="s">
        <v>252</v>
      </c>
      <c r="G74" s="272"/>
      <c r="H74" s="271" t="s">
        <v>463</v>
      </c>
      <c r="I74" s="271" t="s">
        <v>417</v>
      </c>
      <c r="J74" s="271" t="s">
        <v>253</v>
      </c>
      <c r="K74" s="270"/>
    </row>
    <row r="75" spans="2:11" ht="17.25" customHeight="1">
      <c r="B75" s="268"/>
      <c r="C75" s="273" t="s">
        <v>254</v>
      </c>
      <c r="D75" s="273"/>
      <c r="E75" s="273"/>
      <c r="F75" s="274" t="s">
        <v>255</v>
      </c>
      <c r="G75" s="275"/>
      <c r="H75" s="273"/>
      <c r="I75" s="273"/>
      <c r="J75" s="273" t="s">
        <v>256</v>
      </c>
      <c r="K75" s="270"/>
    </row>
    <row r="76" spans="2:11" ht="5.25" customHeight="1">
      <c r="B76" s="268"/>
      <c r="C76" s="276"/>
      <c r="D76" s="276"/>
      <c r="E76" s="276"/>
      <c r="F76" s="276"/>
      <c r="G76" s="277"/>
      <c r="H76" s="276"/>
      <c r="I76" s="276"/>
      <c r="J76" s="276"/>
      <c r="K76" s="270"/>
    </row>
    <row r="77" spans="2:11" ht="15" customHeight="1">
      <c r="B77" s="268"/>
      <c r="C77" s="257" t="s">
        <v>413</v>
      </c>
      <c r="D77" s="276"/>
      <c r="E77" s="276"/>
      <c r="F77" s="278" t="s">
        <v>257</v>
      </c>
      <c r="G77" s="277"/>
      <c r="H77" s="257" t="s">
        <v>258</v>
      </c>
      <c r="I77" s="257" t="s">
        <v>259</v>
      </c>
      <c r="J77" s="257">
        <v>20</v>
      </c>
      <c r="K77" s="270"/>
    </row>
    <row r="78" spans="2:11" ht="15" customHeight="1">
      <c r="B78" s="268"/>
      <c r="C78" s="257" t="s">
        <v>260</v>
      </c>
      <c r="D78" s="257"/>
      <c r="E78" s="257"/>
      <c r="F78" s="278" t="s">
        <v>257</v>
      </c>
      <c r="G78" s="277"/>
      <c r="H78" s="257" t="s">
        <v>261</v>
      </c>
      <c r="I78" s="257" t="s">
        <v>259</v>
      </c>
      <c r="J78" s="257">
        <v>120</v>
      </c>
      <c r="K78" s="270"/>
    </row>
    <row r="79" spans="2:11" ht="15" customHeight="1">
      <c r="B79" s="279"/>
      <c r="C79" s="257" t="s">
        <v>262</v>
      </c>
      <c r="D79" s="257"/>
      <c r="E79" s="257"/>
      <c r="F79" s="278" t="s">
        <v>263</v>
      </c>
      <c r="G79" s="277"/>
      <c r="H79" s="257" t="s">
        <v>264</v>
      </c>
      <c r="I79" s="257" t="s">
        <v>259</v>
      </c>
      <c r="J79" s="257">
        <v>50</v>
      </c>
      <c r="K79" s="270"/>
    </row>
    <row r="80" spans="2:11" ht="15" customHeight="1">
      <c r="B80" s="279"/>
      <c r="C80" s="257" t="s">
        <v>265</v>
      </c>
      <c r="D80" s="257"/>
      <c r="E80" s="257"/>
      <c r="F80" s="278" t="s">
        <v>257</v>
      </c>
      <c r="G80" s="277"/>
      <c r="H80" s="257" t="s">
        <v>266</v>
      </c>
      <c r="I80" s="257" t="s">
        <v>267</v>
      </c>
      <c r="J80" s="257"/>
      <c r="K80" s="270"/>
    </row>
    <row r="81" spans="2:11" ht="15" customHeight="1">
      <c r="B81" s="279"/>
      <c r="C81" s="280" t="s">
        <v>268</v>
      </c>
      <c r="D81" s="280"/>
      <c r="E81" s="280"/>
      <c r="F81" s="281" t="s">
        <v>263</v>
      </c>
      <c r="G81" s="280"/>
      <c r="H81" s="280" t="s">
        <v>269</v>
      </c>
      <c r="I81" s="280" t="s">
        <v>259</v>
      </c>
      <c r="J81" s="280">
        <v>15</v>
      </c>
      <c r="K81" s="270"/>
    </row>
    <row r="82" spans="2:11" ht="15" customHeight="1">
      <c r="B82" s="279"/>
      <c r="C82" s="280" t="s">
        <v>270</v>
      </c>
      <c r="D82" s="280"/>
      <c r="E82" s="280"/>
      <c r="F82" s="281" t="s">
        <v>263</v>
      </c>
      <c r="G82" s="280"/>
      <c r="H82" s="280" t="s">
        <v>271</v>
      </c>
      <c r="I82" s="280" t="s">
        <v>259</v>
      </c>
      <c r="J82" s="280">
        <v>15</v>
      </c>
      <c r="K82" s="270"/>
    </row>
    <row r="83" spans="2:11" ht="15" customHeight="1">
      <c r="B83" s="279"/>
      <c r="C83" s="280" t="s">
        <v>272</v>
      </c>
      <c r="D83" s="280"/>
      <c r="E83" s="280"/>
      <c r="F83" s="281" t="s">
        <v>263</v>
      </c>
      <c r="G83" s="280"/>
      <c r="H83" s="280" t="s">
        <v>273</v>
      </c>
      <c r="I83" s="280" t="s">
        <v>259</v>
      </c>
      <c r="J83" s="280">
        <v>20</v>
      </c>
      <c r="K83" s="270"/>
    </row>
    <row r="84" spans="2:11" ht="15" customHeight="1">
      <c r="B84" s="279"/>
      <c r="C84" s="280" t="s">
        <v>274</v>
      </c>
      <c r="D84" s="280"/>
      <c r="E84" s="280"/>
      <c r="F84" s="281" t="s">
        <v>263</v>
      </c>
      <c r="G84" s="280"/>
      <c r="H84" s="280" t="s">
        <v>275</v>
      </c>
      <c r="I84" s="280" t="s">
        <v>259</v>
      </c>
      <c r="J84" s="280">
        <v>20</v>
      </c>
      <c r="K84" s="270"/>
    </row>
    <row r="85" spans="2:11" ht="15" customHeight="1">
      <c r="B85" s="279"/>
      <c r="C85" s="257" t="s">
        <v>276</v>
      </c>
      <c r="D85" s="257"/>
      <c r="E85" s="257"/>
      <c r="F85" s="278" t="s">
        <v>263</v>
      </c>
      <c r="G85" s="277"/>
      <c r="H85" s="257" t="s">
        <v>277</v>
      </c>
      <c r="I85" s="257" t="s">
        <v>259</v>
      </c>
      <c r="J85" s="257">
        <v>50</v>
      </c>
      <c r="K85" s="270"/>
    </row>
    <row r="86" spans="2:11" ht="15" customHeight="1">
      <c r="B86" s="279"/>
      <c r="C86" s="257" t="s">
        <v>278</v>
      </c>
      <c r="D86" s="257"/>
      <c r="E86" s="257"/>
      <c r="F86" s="278" t="s">
        <v>263</v>
      </c>
      <c r="G86" s="277"/>
      <c r="H86" s="257" t="s">
        <v>279</v>
      </c>
      <c r="I86" s="257" t="s">
        <v>259</v>
      </c>
      <c r="J86" s="257">
        <v>20</v>
      </c>
      <c r="K86" s="270"/>
    </row>
    <row r="87" spans="2:11" ht="15" customHeight="1">
      <c r="B87" s="279"/>
      <c r="C87" s="257" t="s">
        <v>280</v>
      </c>
      <c r="D87" s="257"/>
      <c r="E87" s="257"/>
      <c r="F87" s="278" t="s">
        <v>263</v>
      </c>
      <c r="G87" s="277"/>
      <c r="H87" s="257" t="s">
        <v>281</v>
      </c>
      <c r="I87" s="257" t="s">
        <v>259</v>
      </c>
      <c r="J87" s="257">
        <v>20</v>
      </c>
      <c r="K87" s="270"/>
    </row>
    <row r="88" spans="2:11" ht="15" customHeight="1">
      <c r="B88" s="279"/>
      <c r="C88" s="257" t="s">
        <v>282</v>
      </c>
      <c r="D88" s="257"/>
      <c r="E88" s="257"/>
      <c r="F88" s="278" t="s">
        <v>263</v>
      </c>
      <c r="G88" s="277"/>
      <c r="H88" s="257" t="s">
        <v>283</v>
      </c>
      <c r="I88" s="257" t="s">
        <v>259</v>
      </c>
      <c r="J88" s="257">
        <v>50</v>
      </c>
      <c r="K88" s="270"/>
    </row>
    <row r="89" spans="2:11" ht="15" customHeight="1">
      <c r="B89" s="279"/>
      <c r="C89" s="257" t="s">
        <v>284</v>
      </c>
      <c r="D89" s="257"/>
      <c r="E89" s="257"/>
      <c r="F89" s="278" t="s">
        <v>263</v>
      </c>
      <c r="G89" s="277"/>
      <c r="H89" s="257" t="s">
        <v>284</v>
      </c>
      <c r="I89" s="257" t="s">
        <v>259</v>
      </c>
      <c r="J89" s="257">
        <v>50</v>
      </c>
      <c r="K89" s="270"/>
    </row>
    <row r="90" spans="2:11" ht="15" customHeight="1">
      <c r="B90" s="279"/>
      <c r="C90" s="257" t="s">
        <v>469</v>
      </c>
      <c r="D90" s="257"/>
      <c r="E90" s="257"/>
      <c r="F90" s="278" t="s">
        <v>263</v>
      </c>
      <c r="G90" s="277"/>
      <c r="H90" s="257" t="s">
        <v>285</v>
      </c>
      <c r="I90" s="257" t="s">
        <v>259</v>
      </c>
      <c r="J90" s="257">
        <v>255</v>
      </c>
      <c r="K90" s="270"/>
    </row>
    <row r="91" spans="2:11" ht="15" customHeight="1">
      <c r="B91" s="279"/>
      <c r="C91" s="257" t="s">
        <v>286</v>
      </c>
      <c r="D91" s="257"/>
      <c r="E91" s="257"/>
      <c r="F91" s="278" t="s">
        <v>257</v>
      </c>
      <c r="G91" s="277"/>
      <c r="H91" s="257" t="s">
        <v>287</v>
      </c>
      <c r="I91" s="257" t="s">
        <v>288</v>
      </c>
      <c r="J91" s="257"/>
      <c r="K91" s="270"/>
    </row>
    <row r="92" spans="2:11" ht="15" customHeight="1">
      <c r="B92" s="279"/>
      <c r="C92" s="257" t="s">
        <v>289</v>
      </c>
      <c r="D92" s="257"/>
      <c r="E92" s="257"/>
      <c r="F92" s="278" t="s">
        <v>257</v>
      </c>
      <c r="G92" s="277"/>
      <c r="H92" s="257" t="s">
        <v>290</v>
      </c>
      <c r="I92" s="257" t="s">
        <v>291</v>
      </c>
      <c r="J92" s="257"/>
      <c r="K92" s="270"/>
    </row>
    <row r="93" spans="2:11" ht="15" customHeight="1">
      <c r="B93" s="279"/>
      <c r="C93" s="257" t="s">
        <v>292</v>
      </c>
      <c r="D93" s="257"/>
      <c r="E93" s="257"/>
      <c r="F93" s="278" t="s">
        <v>257</v>
      </c>
      <c r="G93" s="277"/>
      <c r="H93" s="257" t="s">
        <v>292</v>
      </c>
      <c r="I93" s="257" t="s">
        <v>291</v>
      </c>
      <c r="J93" s="257"/>
      <c r="K93" s="270"/>
    </row>
    <row r="94" spans="2:11" ht="15" customHeight="1">
      <c r="B94" s="279"/>
      <c r="C94" s="257" t="s">
        <v>398</v>
      </c>
      <c r="D94" s="257"/>
      <c r="E94" s="257"/>
      <c r="F94" s="278" t="s">
        <v>257</v>
      </c>
      <c r="G94" s="277"/>
      <c r="H94" s="257" t="s">
        <v>293</v>
      </c>
      <c r="I94" s="257" t="s">
        <v>291</v>
      </c>
      <c r="J94" s="257"/>
      <c r="K94" s="270"/>
    </row>
    <row r="95" spans="2:11" ht="15" customHeight="1">
      <c r="B95" s="279"/>
      <c r="C95" s="257" t="s">
        <v>408</v>
      </c>
      <c r="D95" s="257"/>
      <c r="E95" s="257"/>
      <c r="F95" s="278" t="s">
        <v>257</v>
      </c>
      <c r="G95" s="277"/>
      <c r="H95" s="257" t="s">
        <v>294</v>
      </c>
      <c r="I95" s="257" t="s">
        <v>291</v>
      </c>
      <c r="J95" s="257"/>
      <c r="K95" s="270"/>
    </row>
    <row r="96" spans="2:11" ht="15" customHeight="1">
      <c r="B96" s="282"/>
      <c r="C96" s="283"/>
      <c r="D96" s="283"/>
      <c r="E96" s="283"/>
      <c r="F96" s="283"/>
      <c r="G96" s="283"/>
      <c r="H96" s="283"/>
      <c r="I96" s="283"/>
      <c r="J96" s="283"/>
      <c r="K96" s="284"/>
    </row>
    <row r="97" spans="2:11" ht="18.75" customHeight="1">
      <c r="B97" s="285"/>
      <c r="C97" s="286"/>
      <c r="D97" s="286"/>
      <c r="E97" s="286"/>
      <c r="F97" s="286"/>
      <c r="G97" s="286"/>
      <c r="H97" s="286"/>
      <c r="I97" s="286"/>
      <c r="J97" s="286"/>
      <c r="K97" s="285"/>
    </row>
    <row r="98" spans="2:11" ht="18.75" customHeight="1">
      <c r="B98" s="264"/>
      <c r="C98" s="264"/>
      <c r="D98" s="264"/>
      <c r="E98" s="264"/>
      <c r="F98" s="264"/>
      <c r="G98" s="264"/>
      <c r="H98" s="264"/>
      <c r="I98" s="264"/>
      <c r="J98" s="264"/>
      <c r="K98" s="264"/>
    </row>
    <row r="99" spans="2:11" ht="7.5" customHeight="1">
      <c r="B99" s="265"/>
      <c r="C99" s="266"/>
      <c r="D99" s="266"/>
      <c r="E99" s="266"/>
      <c r="F99" s="266"/>
      <c r="G99" s="266"/>
      <c r="H99" s="266"/>
      <c r="I99" s="266"/>
      <c r="J99" s="266"/>
      <c r="K99" s="267"/>
    </row>
    <row r="100" spans="2:11" ht="45" customHeight="1">
      <c r="B100" s="268"/>
      <c r="C100" s="269" t="s">
        <v>295</v>
      </c>
      <c r="D100" s="269"/>
      <c r="E100" s="269"/>
      <c r="F100" s="269"/>
      <c r="G100" s="269"/>
      <c r="H100" s="269"/>
      <c r="I100" s="269"/>
      <c r="J100" s="269"/>
      <c r="K100" s="270"/>
    </row>
    <row r="101" spans="2:11" ht="17.25" customHeight="1">
      <c r="B101" s="268"/>
      <c r="C101" s="271" t="s">
        <v>251</v>
      </c>
      <c r="D101" s="271"/>
      <c r="E101" s="271"/>
      <c r="F101" s="271" t="s">
        <v>252</v>
      </c>
      <c r="G101" s="272"/>
      <c r="H101" s="271" t="s">
        <v>463</v>
      </c>
      <c r="I101" s="271" t="s">
        <v>417</v>
      </c>
      <c r="J101" s="271" t="s">
        <v>253</v>
      </c>
      <c r="K101" s="270"/>
    </row>
    <row r="102" spans="2:11" ht="17.25" customHeight="1">
      <c r="B102" s="268"/>
      <c r="C102" s="273" t="s">
        <v>254</v>
      </c>
      <c r="D102" s="273"/>
      <c r="E102" s="273"/>
      <c r="F102" s="274" t="s">
        <v>255</v>
      </c>
      <c r="G102" s="275"/>
      <c r="H102" s="273"/>
      <c r="I102" s="273"/>
      <c r="J102" s="273" t="s">
        <v>256</v>
      </c>
      <c r="K102" s="270"/>
    </row>
    <row r="103" spans="2:11" ht="5.25" customHeight="1">
      <c r="B103" s="268"/>
      <c r="C103" s="271"/>
      <c r="D103" s="271"/>
      <c r="E103" s="271"/>
      <c r="F103" s="271"/>
      <c r="G103" s="287"/>
      <c r="H103" s="271"/>
      <c r="I103" s="271"/>
      <c r="J103" s="271"/>
      <c r="K103" s="270"/>
    </row>
    <row r="104" spans="2:11" ht="15" customHeight="1">
      <c r="B104" s="268"/>
      <c r="C104" s="257" t="s">
        <v>413</v>
      </c>
      <c r="D104" s="276"/>
      <c r="E104" s="276"/>
      <c r="F104" s="278" t="s">
        <v>257</v>
      </c>
      <c r="G104" s="287"/>
      <c r="H104" s="257" t="s">
        <v>296</v>
      </c>
      <c r="I104" s="257" t="s">
        <v>259</v>
      </c>
      <c r="J104" s="257">
        <v>20</v>
      </c>
      <c r="K104" s="270"/>
    </row>
    <row r="105" spans="2:11" ht="15" customHeight="1">
      <c r="B105" s="268"/>
      <c r="C105" s="257" t="s">
        <v>260</v>
      </c>
      <c r="D105" s="257"/>
      <c r="E105" s="257"/>
      <c r="F105" s="278" t="s">
        <v>257</v>
      </c>
      <c r="G105" s="257"/>
      <c r="H105" s="257" t="s">
        <v>296</v>
      </c>
      <c r="I105" s="257" t="s">
        <v>259</v>
      </c>
      <c r="J105" s="257">
        <v>120</v>
      </c>
      <c r="K105" s="270"/>
    </row>
    <row r="106" spans="2:11" ht="15" customHeight="1">
      <c r="B106" s="279"/>
      <c r="C106" s="257" t="s">
        <v>262</v>
      </c>
      <c r="D106" s="257"/>
      <c r="E106" s="257"/>
      <c r="F106" s="278" t="s">
        <v>263</v>
      </c>
      <c r="G106" s="257"/>
      <c r="H106" s="257" t="s">
        <v>296</v>
      </c>
      <c r="I106" s="257" t="s">
        <v>259</v>
      </c>
      <c r="J106" s="257">
        <v>50</v>
      </c>
      <c r="K106" s="270"/>
    </row>
    <row r="107" spans="2:11" ht="15" customHeight="1">
      <c r="B107" s="279"/>
      <c r="C107" s="257" t="s">
        <v>265</v>
      </c>
      <c r="D107" s="257"/>
      <c r="E107" s="257"/>
      <c r="F107" s="278" t="s">
        <v>257</v>
      </c>
      <c r="G107" s="257"/>
      <c r="H107" s="257" t="s">
        <v>296</v>
      </c>
      <c r="I107" s="257" t="s">
        <v>267</v>
      </c>
      <c r="J107" s="257"/>
      <c r="K107" s="270"/>
    </row>
    <row r="108" spans="2:11" ht="15" customHeight="1">
      <c r="B108" s="279"/>
      <c r="C108" s="257" t="s">
        <v>276</v>
      </c>
      <c r="D108" s="257"/>
      <c r="E108" s="257"/>
      <c r="F108" s="278" t="s">
        <v>263</v>
      </c>
      <c r="G108" s="257"/>
      <c r="H108" s="257" t="s">
        <v>296</v>
      </c>
      <c r="I108" s="257" t="s">
        <v>259</v>
      </c>
      <c r="J108" s="257">
        <v>50</v>
      </c>
      <c r="K108" s="270"/>
    </row>
    <row r="109" spans="2:11" ht="15" customHeight="1">
      <c r="B109" s="279"/>
      <c r="C109" s="257" t="s">
        <v>284</v>
      </c>
      <c r="D109" s="257"/>
      <c r="E109" s="257"/>
      <c r="F109" s="278" t="s">
        <v>263</v>
      </c>
      <c r="G109" s="257"/>
      <c r="H109" s="257" t="s">
        <v>296</v>
      </c>
      <c r="I109" s="257" t="s">
        <v>259</v>
      </c>
      <c r="J109" s="257">
        <v>50</v>
      </c>
      <c r="K109" s="270"/>
    </row>
    <row r="110" spans="2:11" ht="15" customHeight="1">
      <c r="B110" s="279"/>
      <c r="C110" s="257" t="s">
        <v>282</v>
      </c>
      <c r="D110" s="257"/>
      <c r="E110" s="257"/>
      <c r="F110" s="278" t="s">
        <v>263</v>
      </c>
      <c r="G110" s="257"/>
      <c r="H110" s="257" t="s">
        <v>296</v>
      </c>
      <c r="I110" s="257" t="s">
        <v>259</v>
      </c>
      <c r="J110" s="257">
        <v>50</v>
      </c>
      <c r="K110" s="270"/>
    </row>
    <row r="111" spans="2:11" ht="15" customHeight="1">
      <c r="B111" s="279"/>
      <c r="C111" s="257" t="s">
        <v>413</v>
      </c>
      <c r="D111" s="257"/>
      <c r="E111" s="257"/>
      <c r="F111" s="278" t="s">
        <v>257</v>
      </c>
      <c r="G111" s="257"/>
      <c r="H111" s="257" t="s">
        <v>297</v>
      </c>
      <c r="I111" s="257" t="s">
        <v>259</v>
      </c>
      <c r="J111" s="257">
        <v>20</v>
      </c>
      <c r="K111" s="270"/>
    </row>
    <row r="112" spans="2:11" ht="15" customHeight="1">
      <c r="B112" s="279"/>
      <c r="C112" s="257" t="s">
        <v>298</v>
      </c>
      <c r="D112" s="257"/>
      <c r="E112" s="257"/>
      <c r="F112" s="278" t="s">
        <v>257</v>
      </c>
      <c r="G112" s="257"/>
      <c r="H112" s="257" t="s">
        <v>299</v>
      </c>
      <c r="I112" s="257" t="s">
        <v>259</v>
      </c>
      <c r="J112" s="257">
        <v>120</v>
      </c>
      <c r="K112" s="270"/>
    </row>
    <row r="113" spans="2:11" ht="15" customHeight="1">
      <c r="B113" s="279"/>
      <c r="C113" s="257" t="s">
        <v>398</v>
      </c>
      <c r="D113" s="257"/>
      <c r="E113" s="257"/>
      <c r="F113" s="278" t="s">
        <v>257</v>
      </c>
      <c r="G113" s="257"/>
      <c r="H113" s="257" t="s">
        <v>300</v>
      </c>
      <c r="I113" s="257" t="s">
        <v>291</v>
      </c>
      <c r="J113" s="257"/>
      <c r="K113" s="270"/>
    </row>
    <row r="114" spans="2:11" ht="15" customHeight="1">
      <c r="B114" s="279"/>
      <c r="C114" s="257" t="s">
        <v>408</v>
      </c>
      <c r="D114" s="257"/>
      <c r="E114" s="257"/>
      <c r="F114" s="278" t="s">
        <v>257</v>
      </c>
      <c r="G114" s="257"/>
      <c r="H114" s="257" t="s">
        <v>301</v>
      </c>
      <c r="I114" s="257" t="s">
        <v>291</v>
      </c>
      <c r="J114" s="257"/>
      <c r="K114" s="270"/>
    </row>
    <row r="115" spans="2:11" ht="15" customHeight="1">
      <c r="B115" s="279"/>
      <c r="C115" s="257" t="s">
        <v>417</v>
      </c>
      <c r="D115" s="257"/>
      <c r="E115" s="257"/>
      <c r="F115" s="278" t="s">
        <v>257</v>
      </c>
      <c r="G115" s="257"/>
      <c r="H115" s="257" t="s">
        <v>302</v>
      </c>
      <c r="I115" s="257" t="s">
        <v>303</v>
      </c>
      <c r="J115" s="257"/>
      <c r="K115" s="270"/>
    </row>
    <row r="116" spans="2:11" ht="15" customHeight="1">
      <c r="B116" s="282"/>
      <c r="C116" s="288"/>
      <c r="D116" s="288"/>
      <c r="E116" s="288"/>
      <c r="F116" s="288"/>
      <c r="G116" s="288"/>
      <c r="H116" s="288"/>
      <c r="I116" s="288"/>
      <c r="J116" s="288"/>
      <c r="K116" s="284"/>
    </row>
    <row r="117" spans="2:11" ht="18.75" customHeight="1">
      <c r="B117" s="289"/>
      <c r="C117" s="254"/>
      <c r="D117" s="254"/>
      <c r="E117" s="254"/>
      <c r="F117" s="290"/>
      <c r="G117" s="254"/>
      <c r="H117" s="254"/>
      <c r="I117" s="254"/>
      <c r="J117" s="254"/>
      <c r="K117" s="289"/>
    </row>
    <row r="118" spans="2:11" ht="18.75" customHeight="1">
      <c r="B118" s="264"/>
      <c r="C118" s="264"/>
      <c r="D118" s="264"/>
      <c r="E118" s="264"/>
      <c r="F118" s="264"/>
      <c r="G118" s="264"/>
      <c r="H118" s="264"/>
      <c r="I118" s="264"/>
      <c r="J118" s="264"/>
      <c r="K118" s="264"/>
    </row>
    <row r="119" spans="2:11" ht="7.5" customHeight="1">
      <c r="B119" s="291"/>
      <c r="C119" s="292"/>
      <c r="D119" s="292"/>
      <c r="E119" s="292"/>
      <c r="F119" s="292"/>
      <c r="G119" s="292"/>
      <c r="H119" s="292"/>
      <c r="I119" s="292"/>
      <c r="J119" s="292"/>
      <c r="K119" s="293"/>
    </row>
    <row r="120" spans="2:11" ht="45" customHeight="1">
      <c r="B120" s="294"/>
      <c r="C120" s="245" t="s">
        <v>304</v>
      </c>
      <c r="D120" s="245"/>
      <c r="E120" s="245"/>
      <c r="F120" s="245"/>
      <c r="G120" s="245"/>
      <c r="H120" s="245"/>
      <c r="I120" s="245"/>
      <c r="J120" s="245"/>
      <c r="K120" s="295"/>
    </row>
    <row r="121" spans="2:11" ht="17.25" customHeight="1">
      <c r="B121" s="296"/>
      <c r="C121" s="271" t="s">
        <v>251</v>
      </c>
      <c r="D121" s="271"/>
      <c r="E121" s="271"/>
      <c r="F121" s="271" t="s">
        <v>252</v>
      </c>
      <c r="G121" s="272"/>
      <c r="H121" s="271" t="s">
        <v>463</v>
      </c>
      <c r="I121" s="271" t="s">
        <v>417</v>
      </c>
      <c r="J121" s="271" t="s">
        <v>253</v>
      </c>
      <c r="K121" s="297"/>
    </row>
    <row r="122" spans="2:11" ht="17.25" customHeight="1">
      <c r="B122" s="296"/>
      <c r="C122" s="273" t="s">
        <v>254</v>
      </c>
      <c r="D122" s="273"/>
      <c r="E122" s="273"/>
      <c r="F122" s="274" t="s">
        <v>255</v>
      </c>
      <c r="G122" s="275"/>
      <c r="H122" s="273"/>
      <c r="I122" s="273"/>
      <c r="J122" s="273" t="s">
        <v>256</v>
      </c>
      <c r="K122" s="297"/>
    </row>
    <row r="123" spans="2:11" ht="5.25" customHeight="1">
      <c r="B123" s="298"/>
      <c r="C123" s="276"/>
      <c r="D123" s="276"/>
      <c r="E123" s="276"/>
      <c r="F123" s="276"/>
      <c r="G123" s="257"/>
      <c r="H123" s="276"/>
      <c r="I123" s="276"/>
      <c r="J123" s="276"/>
      <c r="K123" s="299"/>
    </row>
    <row r="124" spans="2:11" ht="15" customHeight="1">
      <c r="B124" s="298"/>
      <c r="C124" s="257" t="s">
        <v>260</v>
      </c>
      <c r="D124" s="276"/>
      <c r="E124" s="276"/>
      <c r="F124" s="278" t="s">
        <v>257</v>
      </c>
      <c r="G124" s="257"/>
      <c r="H124" s="257" t="s">
        <v>296</v>
      </c>
      <c r="I124" s="257" t="s">
        <v>259</v>
      </c>
      <c r="J124" s="257">
        <v>120</v>
      </c>
      <c r="K124" s="300"/>
    </row>
    <row r="125" spans="2:11" ht="15" customHeight="1">
      <c r="B125" s="298"/>
      <c r="C125" s="257" t="s">
        <v>305</v>
      </c>
      <c r="D125" s="257"/>
      <c r="E125" s="257"/>
      <c r="F125" s="278" t="s">
        <v>257</v>
      </c>
      <c r="G125" s="257"/>
      <c r="H125" s="257" t="s">
        <v>306</v>
      </c>
      <c r="I125" s="257" t="s">
        <v>259</v>
      </c>
      <c r="J125" s="257" t="s">
        <v>307</v>
      </c>
      <c r="K125" s="300"/>
    </row>
    <row r="126" spans="2:11" ht="15" customHeight="1">
      <c r="B126" s="298"/>
      <c r="C126" s="257" t="s">
        <v>210</v>
      </c>
      <c r="D126" s="257"/>
      <c r="E126" s="257"/>
      <c r="F126" s="278" t="s">
        <v>257</v>
      </c>
      <c r="G126" s="257"/>
      <c r="H126" s="257" t="s">
        <v>308</v>
      </c>
      <c r="I126" s="257" t="s">
        <v>259</v>
      </c>
      <c r="J126" s="257" t="s">
        <v>307</v>
      </c>
      <c r="K126" s="300"/>
    </row>
    <row r="127" spans="2:11" ht="15" customHeight="1">
      <c r="B127" s="298"/>
      <c r="C127" s="257" t="s">
        <v>268</v>
      </c>
      <c r="D127" s="257"/>
      <c r="E127" s="257"/>
      <c r="F127" s="278" t="s">
        <v>263</v>
      </c>
      <c r="G127" s="257"/>
      <c r="H127" s="257" t="s">
        <v>269</v>
      </c>
      <c r="I127" s="257" t="s">
        <v>259</v>
      </c>
      <c r="J127" s="257">
        <v>15</v>
      </c>
      <c r="K127" s="300"/>
    </row>
    <row r="128" spans="2:11" ht="15" customHeight="1">
      <c r="B128" s="298"/>
      <c r="C128" s="280" t="s">
        <v>270</v>
      </c>
      <c r="D128" s="280"/>
      <c r="E128" s="280"/>
      <c r="F128" s="281" t="s">
        <v>263</v>
      </c>
      <c r="G128" s="280"/>
      <c r="H128" s="280" t="s">
        <v>271</v>
      </c>
      <c r="I128" s="280" t="s">
        <v>259</v>
      </c>
      <c r="J128" s="280">
        <v>15</v>
      </c>
      <c r="K128" s="300"/>
    </row>
    <row r="129" spans="2:11" ht="15" customHeight="1">
      <c r="B129" s="298"/>
      <c r="C129" s="280" t="s">
        <v>272</v>
      </c>
      <c r="D129" s="280"/>
      <c r="E129" s="280"/>
      <c r="F129" s="281" t="s">
        <v>263</v>
      </c>
      <c r="G129" s="280"/>
      <c r="H129" s="280" t="s">
        <v>273</v>
      </c>
      <c r="I129" s="280" t="s">
        <v>259</v>
      </c>
      <c r="J129" s="280">
        <v>20</v>
      </c>
      <c r="K129" s="300"/>
    </row>
    <row r="130" spans="2:11" ht="15" customHeight="1">
      <c r="B130" s="298"/>
      <c r="C130" s="280" t="s">
        <v>274</v>
      </c>
      <c r="D130" s="280"/>
      <c r="E130" s="280"/>
      <c r="F130" s="281" t="s">
        <v>263</v>
      </c>
      <c r="G130" s="280"/>
      <c r="H130" s="280" t="s">
        <v>275</v>
      </c>
      <c r="I130" s="280" t="s">
        <v>259</v>
      </c>
      <c r="J130" s="280">
        <v>20</v>
      </c>
      <c r="K130" s="300"/>
    </row>
    <row r="131" spans="2:11" ht="15" customHeight="1">
      <c r="B131" s="298"/>
      <c r="C131" s="257" t="s">
        <v>262</v>
      </c>
      <c r="D131" s="257"/>
      <c r="E131" s="257"/>
      <c r="F131" s="278" t="s">
        <v>263</v>
      </c>
      <c r="G131" s="257"/>
      <c r="H131" s="257" t="s">
        <v>296</v>
      </c>
      <c r="I131" s="257" t="s">
        <v>259</v>
      </c>
      <c r="J131" s="257">
        <v>50</v>
      </c>
      <c r="K131" s="300"/>
    </row>
    <row r="132" spans="2:11" ht="15" customHeight="1">
      <c r="B132" s="298"/>
      <c r="C132" s="257" t="s">
        <v>276</v>
      </c>
      <c r="D132" s="257"/>
      <c r="E132" s="257"/>
      <c r="F132" s="278" t="s">
        <v>263</v>
      </c>
      <c r="G132" s="257"/>
      <c r="H132" s="257" t="s">
        <v>296</v>
      </c>
      <c r="I132" s="257" t="s">
        <v>259</v>
      </c>
      <c r="J132" s="257">
        <v>50</v>
      </c>
      <c r="K132" s="300"/>
    </row>
    <row r="133" spans="2:11" ht="15" customHeight="1">
      <c r="B133" s="298"/>
      <c r="C133" s="257" t="s">
        <v>282</v>
      </c>
      <c r="D133" s="257"/>
      <c r="E133" s="257"/>
      <c r="F133" s="278" t="s">
        <v>263</v>
      </c>
      <c r="G133" s="257"/>
      <c r="H133" s="257" t="s">
        <v>296</v>
      </c>
      <c r="I133" s="257" t="s">
        <v>259</v>
      </c>
      <c r="J133" s="257">
        <v>50</v>
      </c>
      <c r="K133" s="300"/>
    </row>
    <row r="134" spans="2:11" ht="15" customHeight="1">
      <c r="B134" s="298"/>
      <c r="C134" s="257" t="s">
        <v>284</v>
      </c>
      <c r="D134" s="257"/>
      <c r="E134" s="257"/>
      <c r="F134" s="278" t="s">
        <v>263</v>
      </c>
      <c r="G134" s="257"/>
      <c r="H134" s="257" t="s">
        <v>296</v>
      </c>
      <c r="I134" s="257" t="s">
        <v>259</v>
      </c>
      <c r="J134" s="257">
        <v>50</v>
      </c>
      <c r="K134" s="300"/>
    </row>
    <row r="135" spans="2:11" ht="15" customHeight="1">
      <c r="B135" s="298"/>
      <c r="C135" s="257" t="s">
        <v>469</v>
      </c>
      <c r="D135" s="257"/>
      <c r="E135" s="257"/>
      <c r="F135" s="278" t="s">
        <v>263</v>
      </c>
      <c r="G135" s="257"/>
      <c r="H135" s="257" t="s">
        <v>309</v>
      </c>
      <c r="I135" s="257" t="s">
        <v>259</v>
      </c>
      <c r="J135" s="257">
        <v>255</v>
      </c>
      <c r="K135" s="300"/>
    </row>
    <row r="136" spans="2:11" ht="15" customHeight="1">
      <c r="B136" s="298"/>
      <c r="C136" s="257" t="s">
        <v>286</v>
      </c>
      <c r="D136" s="257"/>
      <c r="E136" s="257"/>
      <c r="F136" s="278" t="s">
        <v>257</v>
      </c>
      <c r="G136" s="257"/>
      <c r="H136" s="257" t="s">
        <v>310</v>
      </c>
      <c r="I136" s="257" t="s">
        <v>288</v>
      </c>
      <c r="J136" s="257"/>
      <c r="K136" s="300"/>
    </row>
    <row r="137" spans="2:11" ht="15" customHeight="1">
      <c r="B137" s="298"/>
      <c r="C137" s="257" t="s">
        <v>289</v>
      </c>
      <c r="D137" s="257"/>
      <c r="E137" s="257"/>
      <c r="F137" s="278" t="s">
        <v>257</v>
      </c>
      <c r="G137" s="257"/>
      <c r="H137" s="257" t="s">
        <v>311</v>
      </c>
      <c r="I137" s="257" t="s">
        <v>291</v>
      </c>
      <c r="J137" s="257"/>
      <c r="K137" s="300"/>
    </row>
    <row r="138" spans="2:11" ht="15" customHeight="1">
      <c r="B138" s="298"/>
      <c r="C138" s="257" t="s">
        <v>292</v>
      </c>
      <c r="D138" s="257"/>
      <c r="E138" s="257"/>
      <c r="F138" s="278" t="s">
        <v>257</v>
      </c>
      <c r="G138" s="257"/>
      <c r="H138" s="257" t="s">
        <v>292</v>
      </c>
      <c r="I138" s="257" t="s">
        <v>291</v>
      </c>
      <c r="J138" s="257"/>
      <c r="K138" s="300"/>
    </row>
    <row r="139" spans="2:11" ht="15" customHeight="1">
      <c r="B139" s="298"/>
      <c r="C139" s="257" t="s">
        <v>398</v>
      </c>
      <c r="D139" s="257"/>
      <c r="E139" s="257"/>
      <c r="F139" s="278" t="s">
        <v>257</v>
      </c>
      <c r="G139" s="257"/>
      <c r="H139" s="257" t="s">
        <v>312</v>
      </c>
      <c r="I139" s="257" t="s">
        <v>291</v>
      </c>
      <c r="J139" s="257"/>
      <c r="K139" s="300"/>
    </row>
    <row r="140" spans="2:11" ht="15" customHeight="1">
      <c r="B140" s="298"/>
      <c r="C140" s="257" t="s">
        <v>313</v>
      </c>
      <c r="D140" s="257"/>
      <c r="E140" s="257"/>
      <c r="F140" s="278" t="s">
        <v>257</v>
      </c>
      <c r="G140" s="257"/>
      <c r="H140" s="257" t="s">
        <v>314</v>
      </c>
      <c r="I140" s="257" t="s">
        <v>291</v>
      </c>
      <c r="J140" s="257"/>
      <c r="K140" s="300"/>
    </row>
    <row r="141" spans="2:11" ht="15" customHeight="1">
      <c r="B141" s="301"/>
      <c r="C141" s="302"/>
      <c r="D141" s="302"/>
      <c r="E141" s="302"/>
      <c r="F141" s="302"/>
      <c r="G141" s="302"/>
      <c r="H141" s="302"/>
      <c r="I141" s="302"/>
      <c r="J141" s="302"/>
      <c r="K141" s="303"/>
    </row>
    <row r="142" spans="2:11" ht="18.75" customHeight="1">
      <c r="B142" s="254"/>
      <c r="C142" s="254"/>
      <c r="D142" s="254"/>
      <c r="E142" s="254"/>
      <c r="F142" s="290"/>
      <c r="G142" s="254"/>
      <c r="H142" s="254"/>
      <c r="I142" s="254"/>
      <c r="J142" s="254"/>
      <c r="K142" s="254"/>
    </row>
    <row r="143" spans="2:11" ht="18.75" customHeight="1">
      <c r="B143" s="264"/>
      <c r="C143" s="264"/>
      <c r="D143" s="264"/>
      <c r="E143" s="264"/>
      <c r="F143" s="264"/>
      <c r="G143" s="264"/>
      <c r="H143" s="264"/>
      <c r="I143" s="264"/>
      <c r="J143" s="264"/>
      <c r="K143" s="264"/>
    </row>
    <row r="144" spans="2:11" ht="7.5" customHeight="1">
      <c r="B144" s="265"/>
      <c r="C144" s="266"/>
      <c r="D144" s="266"/>
      <c r="E144" s="266"/>
      <c r="F144" s="266"/>
      <c r="G144" s="266"/>
      <c r="H144" s="266"/>
      <c r="I144" s="266"/>
      <c r="J144" s="266"/>
      <c r="K144" s="267"/>
    </row>
    <row r="145" spans="2:11" ht="45" customHeight="1">
      <c r="B145" s="268"/>
      <c r="C145" s="269" t="s">
        <v>315</v>
      </c>
      <c r="D145" s="269"/>
      <c r="E145" s="269"/>
      <c r="F145" s="269"/>
      <c r="G145" s="269"/>
      <c r="H145" s="269"/>
      <c r="I145" s="269"/>
      <c r="J145" s="269"/>
      <c r="K145" s="270"/>
    </row>
    <row r="146" spans="2:11" ht="17.25" customHeight="1">
      <c r="B146" s="268"/>
      <c r="C146" s="271" t="s">
        <v>251</v>
      </c>
      <c r="D146" s="271"/>
      <c r="E146" s="271"/>
      <c r="F146" s="271" t="s">
        <v>252</v>
      </c>
      <c r="G146" s="272"/>
      <c r="H146" s="271" t="s">
        <v>463</v>
      </c>
      <c r="I146" s="271" t="s">
        <v>417</v>
      </c>
      <c r="J146" s="271" t="s">
        <v>253</v>
      </c>
      <c r="K146" s="270"/>
    </row>
    <row r="147" spans="2:11" ht="17.25" customHeight="1">
      <c r="B147" s="268"/>
      <c r="C147" s="273" t="s">
        <v>254</v>
      </c>
      <c r="D147" s="273"/>
      <c r="E147" s="273"/>
      <c r="F147" s="274" t="s">
        <v>255</v>
      </c>
      <c r="G147" s="275"/>
      <c r="H147" s="273"/>
      <c r="I147" s="273"/>
      <c r="J147" s="273" t="s">
        <v>256</v>
      </c>
      <c r="K147" s="270"/>
    </row>
    <row r="148" spans="2:11" ht="5.25" customHeight="1">
      <c r="B148" s="279"/>
      <c r="C148" s="276"/>
      <c r="D148" s="276"/>
      <c r="E148" s="276"/>
      <c r="F148" s="276"/>
      <c r="G148" s="277"/>
      <c r="H148" s="276"/>
      <c r="I148" s="276"/>
      <c r="J148" s="276"/>
      <c r="K148" s="300"/>
    </row>
    <row r="149" spans="2:11" ht="15" customHeight="1">
      <c r="B149" s="279"/>
      <c r="C149" s="304" t="s">
        <v>260</v>
      </c>
      <c r="D149" s="257"/>
      <c r="E149" s="257"/>
      <c r="F149" s="305" t="s">
        <v>257</v>
      </c>
      <c r="G149" s="257"/>
      <c r="H149" s="304" t="s">
        <v>296</v>
      </c>
      <c r="I149" s="304" t="s">
        <v>259</v>
      </c>
      <c r="J149" s="304">
        <v>120</v>
      </c>
      <c r="K149" s="300"/>
    </row>
    <row r="150" spans="2:11" ht="15" customHeight="1">
      <c r="B150" s="279"/>
      <c r="C150" s="304" t="s">
        <v>305</v>
      </c>
      <c r="D150" s="257"/>
      <c r="E150" s="257"/>
      <c r="F150" s="305" t="s">
        <v>257</v>
      </c>
      <c r="G150" s="257"/>
      <c r="H150" s="304" t="s">
        <v>316</v>
      </c>
      <c r="I150" s="304" t="s">
        <v>259</v>
      </c>
      <c r="J150" s="304" t="s">
        <v>307</v>
      </c>
      <c r="K150" s="300"/>
    </row>
    <row r="151" spans="2:11" ht="15" customHeight="1">
      <c r="B151" s="279"/>
      <c r="C151" s="304" t="s">
        <v>210</v>
      </c>
      <c r="D151" s="257"/>
      <c r="E151" s="257"/>
      <c r="F151" s="305" t="s">
        <v>257</v>
      </c>
      <c r="G151" s="257"/>
      <c r="H151" s="304" t="s">
        <v>317</v>
      </c>
      <c r="I151" s="304" t="s">
        <v>259</v>
      </c>
      <c r="J151" s="304" t="s">
        <v>307</v>
      </c>
      <c r="K151" s="300"/>
    </row>
    <row r="152" spans="2:11" ht="15" customHeight="1">
      <c r="B152" s="279"/>
      <c r="C152" s="304" t="s">
        <v>262</v>
      </c>
      <c r="D152" s="257"/>
      <c r="E152" s="257"/>
      <c r="F152" s="305" t="s">
        <v>263</v>
      </c>
      <c r="G152" s="257"/>
      <c r="H152" s="304" t="s">
        <v>296</v>
      </c>
      <c r="I152" s="304" t="s">
        <v>259</v>
      </c>
      <c r="J152" s="304">
        <v>50</v>
      </c>
      <c r="K152" s="300"/>
    </row>
    <row r="153" spans="2:11" ht="15" customHeight="1">
      <c r="B153" s="279"/>
      <c r="C153" s="304" t="s">
        <v>265</v>
      </c>
      <c r="D153" s="257"/>
      <c r="E153" s="257"/>
      <c r="F153" s="305" t="s">
        <v>257</v>
      </c>
      <c r="G153" s="257"/>
      <c r="H153" s="304" t="s">
        <v>296</v>
      </c>
      <c r="I153" s="304" t="s">
        <v>267</v>
      </c>
      <c r="J153" s="304"/>
      <c r="K153" s="300"/>
    </row>
    <row r="154" spans="2:11" ht="15" customHeight="1">
      <c r="B154" s="279"/>
      <c r="C154" s="304" t="s">
        <v>276</v>
      </c>
      <c r="D154" s="257"/>
      <c r="E154" s="257"/>
      <c r="F154" s="305" t="s">
        <v>263</v>
      </c>
      <c r="G154" s="257"/>
      <c r="H154" s="304" t="s">
        <v>296</v>
      </c>
      <c r="I154" s="304" t="s">
        <v>259</v>
      </c>
      <c r="J154" s="304">
        <v>50</v>
      </c>
      <c r="K154" s="300"/>
    </row>
    <row r="155" spans="2:11" ht="15" customHeight="1">
      <c r="B155" s="279"/>
      <c r="C155" s="304" t="s">
        <v>284</v>
      </c>
      <c r="D155" s="257"/>
      <c r="E155" s="257"/>
      <c r="F155" s="305" t="s">
        <v>263</v>
      </c>
      <c r="G155" s="257"/>
      <c r="H155" s="304" t="s">
        <v>296</v>
      </c>
      <c r="I155" s="304" t="s">
        <v>259</v>
      </c>
      <c r="J155" s="304">
        <v>50</v>
      </c>
      <c r="K155" s="300"/>
    </row>
    <row r="156" spans="2:11" ht="15" customHeight="1">
      <c r="B156" s="279"/>
      <c r="C156" s="304" t="s">
        <v>282</v>
      </c>
      <c r="D156" s="257"/>
      <c r="E156" s="257"/>
      <c r="F156" s="305" t="s">
        <v>263</v>
      </c>
      <c r="G156" s="257"/>
      <c r="H156" s="304" t="s">
        <v>296</v>
      </c>
      <c r="I156" s="304" t="s">
        <v>259</v>
      </c>
      <c r="J156" s="304">
        <v>50</v>
      </c>
      <c r="K156" s="300"/>
    </row>
    <row r="157" spans="2:11" ht="15" customHeight="1">
      <c r="B157" s="279"/>
      <c r="C157" s="304" t="s">
        <v>446</v>
      </c>
      <c r="D157" s="257"/>
      <c r="E157" s="257"/>
      <c r="F157" s="305" t="s">
        <v>257</v>
      </c>
      <c r="G157" s="257"/>
      <c r="H157" s="304" t="s">
        <v>318</v>
      </c>
      <c r="I157" s="304" t="s">
        <v>259</v>
      </c>
      <c r="J157" s="304" t="s">
        <v>319</v>
      </c>
      <c r="K157" s="300"/>
    </row>
    <row r="158" spans="2:11" ht="15" customHeight="1">
      <c r="B158" s="279"/>
      <c r="C158" s="304" t="s">
        <v>320</v>
      </c>
      <c r="D158" s="257"/>
      <c r="E158" s="257"/>
      <c r="F158" s="305" t="s">
        <v>257</v>
      </c>
      <c r="G158" s="257"/>
      <c r="H158" s="304" t="s">
        <v>321</v>
      </c>
      <c r="I158" s="304" t="s">
        <v>291</v>
      </c>
      <c r="J158" s="304"/>
      <c r="K158" s="300"/>
    </row>
    <row r="159" spans="2:11" ht="15" customHeight="1">
      <c r="B159" s="306"/>
      <c r="C159" s="288"/>
      <c r="D159" s="288"/>
      <c r="E159" s="288"/>
      <c r="F159" s="288"/>
      <c r="G159" s="288"/>
      <c r="H159" s="288"/>
      <c r="I159" s="288"/>
      <c r="J159" s="288"/>
      <c r="K159" s="307"/>
    </row>
    <row r="160" spans="2:11" ht="18.75" customHeight="1">
      <c r="B160" s="254"/>
      <c r="C160" s="257"/>
      <c r="D160" s="257"/>
      <c r="E160" s="257"/>
      <c r="F160" s="278"/>
      <c r="G160" s="257"/>
      <c r="H160" s="257"/>
      <c r="I160" s="257"/>
      <c r="J160" s="257"/>
      <c r="K160" s="254"/>
    </row>
    <row r="161" spans="2:11" ht="18.75" customHeight="1">
      <c r="B161" s="264"/>
      <c r="C161" s="264"/>
      <c r="D161" s="264"/>
      <c r="E161" s="264"/>
      <c r="F161" s="264"/>
      <c r="G161" s="264"/>
      <c r="H161" s="264"/>
      <c r="I161" s="264"/>
      <c r="J161" s="264"/>
      <c r="K161" s="264"/>
    </row>
    <row r="162" spans="2:11" ht="7.5" customHeight="1">
      <c r="B162" s="241"/>
      <c r="C162" s="242"/>
      <c r="D162" s="242"/>
      <c r="E162" s="242"/>
      <c r="F162" s="242"/>
      <c r="G162" s="242"/>
      <c r="H162" s="242"/>
      <c r="I162" s="242"/>
      <c r="J162" s="242"/>
      <c r="K162" s="243"/>
    </row>
    <row r="163" spans="2:11" ht="45" customHeight="1">
      <c r="B163" s="244"/>
      <c r="C163" s="245" t="s">
        <v>322</v>
      </c>
      <c r="D163" s="245"/>
      <c r="E163" s="245"/>
      <c r="F163" s="245"/>
      <c r="G163" s="245"/>
      <c r="H163" s="245"/>
      <c r="I163" s="245"/>
      <c r="J163" s="245"/>
      <c r="K163" s="246"/>
    </row>
    <row r="164" spans="2:11" ht="17.25" customHeight="1">
      <c r="B164" s="244"/>
      <c r="C164" s="271" t="s">
        <v>251</v>
      </c>
      <c r="D164" s="271"/>
      <c r="E164" s="271"/>
      <c r="F164" s="271" t="s">
        <v>252</v>
      </c>
      <c r="G164" s="308"/>
      <c r="H164" s="309" t="s">
        <v>463</v>
      </c>
      <c r="I164" s="309" t="s">
        <v>417</v>
      </c>
      <c r="J164" s="271" t="s">
        <v>253</v>
      </c>
      <c r="K164" s="246"/>
    </row>
    <row r="165" spans="2:11" ht="17.25" customHeight="1">
      <c r="B165" s="248"/>
      <c r="C165" s="273" t="s">
        <v>254</v>
      </c>
      <c r="D165" s="273"/>
      <c r="E165" s="273"/>
      <c r="F165" s="274" t="s">
        <v>255</v>
      </c>
      <c r="G165" s="310"/>
      <c r="H165" s="311"/>
      <c r="I165" s="311"/>
      <c r="J165" s="273" t="s">
        <v>256</v>
      </c>
      <c r="K165" s="250"/>
    </row>
    <row r="166" spans="2:11" ht="5.25" customHeight="1">
      <c r="B166" s="279"/>
      <c r="C166" s="276"/>
      <c r="D166" s="276"/>
      <c r="E166" s="276"/>
      <c r="F166" s="276"/>
      <c r="G166" s="277"/>
      <c r="H166" s="276"/>
      <c r="I166" s="276"/>
      <c r="J166" s="276"/>
      <c r="K166" s="300"/>
    </row>
    <row r="167" spans="2:11" ht="15" customHeight="1">
      <c r="B167" s="279"/>
      <c r="C167" s="257" t="s">
        <v>260</v>
      </c>
      <c r="D167" s="257"/>
      <c r="E167" s="257"/>
      <c r="F167" s="278" t="s">
        <v>257</v>
      </c>
      <c r="G167" s="257"/>
      <c r="H167" s="257" t="s">
        <v>296</v>
      </c>
      <c r="I167" s="257" t="s">
        <v>259</v>
      </c>
      <c r="J167" s="257">
        <v>120</v>
      </c>
      <c r="K167" s="300"/>
    </row>
    <row r="168" spans="2:11" ht="15" customHeight="1">
      <c r="B168" s="279"/>
      <c r="C168" s="257" t="s">
        <v>305</v>
      </c>
      <c r="D168" s="257"/>
      <c r="E168" s="257"/>
      <c r="F168" s="278" t="s">
        <v>257</v>
      </c>
      <c r="G168" s="257"/>
      <c r="H168" s="257" t="s">
        <v>306</v>
      </c>
      <c r="I168" s="257" t="s">
        <v>259</v>
      </c>
      <c r="J168" s="257" t="s">
        <v>307</v>
      </c>
      <c r="K168" s="300"/>
    </row>
    <row r="169" spans="2:11" ht="15" customHeight="1">
      <c r="B169" s="279"/>
      <c r="C169" s="257" t="s">
        <v>210</v>
      </c>
      <c r="D169" s="257"/>
      <c r="E169" s="257"/>
      <c r="F169" s="278" t="s">
        <v>257</v>
      </c>
      <c r="G169" s="257"/>
      <c r="H169" s="257" t="s">
        <v>323</v>
      </c>
      <c r="I169" s="257" t="s">
        <v>259</v>
      </c>
      <c r="J169" s="257" t="s">
        <v>307</v>
      </c>
      <c r="K169" s="300"/>
    </row>
    <row r="170" spans="2:11" ht="15" customHeight="1">
      <c r="B170" s="279"/>
      <c r="C170" s="257" t="s">
        <v>262</v>
      </c>
      <c r="D170" s="257"/>
      <c r="E170" s="257"/>
      <c r="F170" s="278" t="s">
        <v>263</v>
      </c>
      <c r="G170" s="257"/>
      <c r="H170" s="257" t="s">
        <v>323</v>
      </c>
      <c r="I170" s="257" t="s">
        <v>259</v>
      </c>
      <c r="J170" s="257">
        <v>50</v>
      </c>
      <c r="K170" s="300"/>
    </row>
    <row r="171" spans="2:11" ht="15" customHeight="1">
      <c r="B171" s="279"/>
      <c r="C171" s="257" t="s">
        <v>265</v>
      </c>
      <c r="D171" s="257"/>
      <c r="E171" s="257"/>
      <c r="F171" s="278" t="s">
        <v>257</v>
      </c>
      <c r="G171" s="257"/>
      <c r="H171" s="257" t="s">
        <v>323</v>
      </c>
      <c r="I171" s="257" t="s">
        <v>267</v>
      </c>
      <c r="J171" s="257"/>
      <c r="K171" s="300"/>
    </row>
    <row r="172" spans="2:11" ht="15" customHeight="1">
      <c r="B172" s="279"/>
      <c r="C172" s="257" t="s">
        <v>276</v>
      </c>
      <c r="D172" s="257"/>
      <c r="E172" s="257"/>
      <c r="F172" s="278" t="s">
        <v>263</v>
      </c>
      <c r="G172" s="257"/>
      <c r="H172" s="257" t="s">
        <v>323</v>
      </c>
      <c r="I172" s="257" t="s">
        <v>259</v>
      </c>
      <c r="J172" s="257">
        <v>50</v>
      </c>
      <c r="K172" s="300"/>
    </row>
    <row r="173" spans="2:11" ht="15" customHeight="1">
      <c r="B173" s="279"/>
      <c r="C173" s="257" t="s">
        <v>284</v>
      </c>
      <c r="D173" s="257"/>
      <c r="E173" s="257"/>
      <c r="F173" s="278" t="s">
        <v>263</v>
      </c>
      <c r="G173" s="257"/>
      <c r="H173" s="257" t="s">
        <v>323</v>
      </c>
      <c r="I173" s="257" t="s">
        <v>259</v>
      </c>
      <c r="J173" s="257">
        <v>50</v>
      </c>
      <c r="K173" s="300"/>
    </row>
    <row r="174" spans="2:11" ht="15" customHeight="1">
      <c r="B174" s="279"/>
      <c r="C174" s="257" t="s">
        <v>282</v>
      </c>
      <c r="D174" s="257"/>
      <c r="E174" s="257"/>
      <c r="F174" s="278" t="s">
        <v>263</v>
      </c>
      <c r="G174" s="257"/>
      <c r="H174" s="257" t="s">
        <v>323</v>
      </c>
      <c r="I174" s="257" t="s">
        <v>259</v>
      </c>
      <c r="J174" s="257">
        <v>50</v>
      </c>
      <c r="K174" s="300"/>
    </row>
    <row r="175" spans="2:11" ht="15" customHeight="1">
      <c r="B175" s="279"/>
      <c r="C175" s="257" t="s">
        <v>462</v>
      </c>
      <c r="D175" s="257"/>
      <c r="E175" s="257"/>
      <c r="F175" s="278" t="s">
        <v>257</v>
      </c>
      <c r="G175" s="257"/>
      <c r="H175" s="257" t="s">
        <v>324</v>
      </c>
      <c r="I175" s="257" t="s">
        <v>325</v>
      </c>
      <c r="J175" s="257"/>
      <c r="K175" s="300"/>
    </row>
    <row r="176" spans="2:11" ht="15" customHeight="1">
      <c r="B176" s="279"/>
      <c r="C176" s="257" t="s">
        <v>417</v>
      </c>
      <c r="D176" s="257"/>
      <c r="E176" s="257"/>
      <c r="F176" s="278" t="s">
        <v>257</v>
      </c>
      <c r="G176" s="257"/>
      <c r="H176" s="257" t="s">
        <v>326</v>
      </c>
      <c r="I176" s="257" t="s">
        <v>327</v>
      </c>
      <c r="J176" s="257">
        <v>1</v>
      </c>
      <c r="K176" s="300"/>
    </row>
    <row r="177" spans="2:11" ht="15" customHeight="1">
      <c r="B177" s="279"/>
      <c r="C177" s="257" t="s">
        <v>413</v>
      </c>
      <c r="D177" s="257"/>
      <c r="E177" s="257"/>
      <c r="F177" s="278" t="s">
        <v>257</v>
      </c>
      <c r="G177" s="257"/>
      <c r="H177" s="257" t="s">
        <v>328</v>
      </c>
      <c r="I177" s="257" t="s">
        <v>259</v>
      </c>
      <c r="J177" s="257">
        <v>20</v>
      </c>
      <c r="K177" s="300"/>
    </row>
    <row r="178" spans="2:11" ht="15" customHeight="1">
      <c r="B178" s="279"/>
      <c r="C178" s="257" t="s">
        <v>463</v>
      </c>
      <c r="D178" s="257"/>
      <c r="E178" s="257"/>
      <c r="F178" s="278" t="s">
        <v>257</v>
      </c>
      <c r="G178" s="257"/>
      <c r="H178" s="257" t="s">
        <v>329</v>
      </c>
      <c r="I178" s="257" t="s">
        <v>259</v>
      </c>
      <c r="J178" s="257">
        <v>255</v>
      </c>
      <c r="K178" s="300"/>
    </row>
    <row r="179" spans="2:11" ht="15" customHeight="1">
      <c r="B179" s="279"/>
      <c r="C179" s="257" t="s">
        <v>464</v>
      </c>
      <c r="D179" s="257"/>
      <c r="E179" s="257"/>
      <c r="F179" s="278" t="s">
        <v>257</v>
      </c>
      <c r="G179" s="257"/>
      <c r="H179" s="257" t="s">
        <v>222</v>
      </c>
      <c r="I179" s="257" t="s">
        <v>259</v>
      </c>
      <c r="J179" s="257">
        <v>10</v>
      </c>
      <c r="K179" s="300"/>
    </row>
    <row r="180" spans="2:11" ht="15" customHeight="1">
      <c r="B180" s="279"/>
      <c r="C180" s="257" t="s">
        <v>465</v>
      </c>
      <c r="D180" s="257"/>
      <c r="E180" s="257"/>
      <c r="F180" s="278" t="s">
        <v>257</v>
      </c>
      <c r="G180" s="257"/>
      <c r="H180" s="257" t="s">
        <v>330</v>
      </c>
      <c r="I180" s="257" t="s">
        <v>291</v>
      </c>
      <c r="J180" s="257"/>
      <c r="K180" s="300"/>
    </row>
    <row r="181" spans="2:11" ht="15" customHeight="1">
      <c r="B181" s="279"/>
      <c r="C181" s="257" t="s">
        <v>331</v>
      </c>
      <c r="D181" s="257"/>
      <c r="E181" s="257"/>
      <c r="F181" s="278" t="s">
        <v>257</v>
      </c>
      <c r="G181" s="257"/>
      <c r="H181" s="257" t="s">
        <v>332</v>
      </c>
      <c r="I181" s="257" t="s">
        <v>291</v>
      </c>
      <c r="J181" s="257"/>
      <c r="K181" s="300"/>
    </row>
    <row r="182" spans="2:11" ht="15" customHeight="1">
      <c r="B182" s="279"/>
      <c r="C182" s="257" t="s">
        <v>320</v>
      </c>
      <c r="D182" s="257"/>
      <c r="E182" s="257"/>
      <c r="F182" s="278" t="s">
        <v>257</v>
      </c>
      <c r="G182" s="257"/>
      <c r="H182" s="257" t="s">
        <v>333</v>
      </c>
      <c r="I182" s="257" t="s">
        <v>291</v>
      </c>
      <c r="J182" s="257"/>
      <c r="K182" s="300"/>
    </row>
    <row r="183" spans="2:11" ht="15" customHeight="1">
      <c r="B183" s="279"/>
      <c r="C183" s="257" t="s">
        <v>468</v>
      </c>
      <c r="D183" s="257"/>
      <c r="E183" s="257"/>
      <c r="F183" s="278" t="s">
        <v>263</v>
      </c>
      <c r="G183" s="257"/>
      <c r="H183" s="257" t="s">
        <v>334</v>
      </c>
      <c r="I183" s="257" t="s">
        <v>259</v>
      </c>
      <c r="J183" s="257">
        <v>50</v>
      </c>
      <c r="K183" s="300"/>
    </row>
    <row r="184" spans="2:11" ht="15" customHeight="1">
      <c r="B184" s="306"/>
      <c r="C184" s="288"/>
      <c r="D184" s="288"/>
      <c r="E184" s="288"/>
      <c r="F184" s="288"/>
      <c r="G184" s="288"/>
      <c r="H184" s="288"/>
      <c r="I184" s="288"/>
      <c r="J184" s="288"/>
      <c r="K184" s="307"/>
    </row>
    <row r="185" spans="2:11" ht="18.75" customHeight="1">
      <c r="B185" s="254"/>
      <c r="C185" s="257"/>
      <c r="D185" s="257"/>
      <c r="E185" s="257"/>
      <c r="F185" s="278"/>
      <c r="G185" s="257"/>
      <c r="H185" s="257"/>
      <c r="I185" s="257"/>
      <c r="J185" s="257"/>
      <c r="K185" s="254"/>
    </row>
    <row r="186" spans="2:11" ht="18.75" customHeight="1">
      <c r="B186" s="264"/>
      <c r="C186" s="264"/>
      <c r="D186" s="264"/>
      <c r="E186" s="264"/>
      <c r="F186" s="264"/>
      <c r="G186" s="264"/>
      <c r="H186" s="264"/>
      <c r="I186" s="264"/>
      <c r="J186" s="264"/>
      <c r="K186" s="264"/>
    </row>
    <row r="187" spans="2:11" ht="13.5">
      <c r="B187" s="241"/>
      <c r="C187" s="242"/>
      <c r="D187" s="242"/>
      <c r="E187" s="242"/>
      <c r="F187" s="242"/>
      <c r="G187" s="242"/>
      <c r="H187" s="242"/>
      <c r="I187" s="242"/>
      <c r="J187" s="242"/>
      <c r="K187" s="243"/>
    </row>
    <row r="188" spans="2:11" ht="21">
      <c r="B188" s="244"/>
      <c r="C188" s="245" t="s">
        <v>335</v>
      </c>
      <c r="D188" s="245"/>
      <c r="E188" s="245"/>
      <c r="F188" s="245"/>
      <c r="G188" s="245"/>
      <c r="H188" s="245"/>
      <c r="I188" s="245"/>
      <c r="J188" s="245"/>
      <c r="K188" s="246"/>
    </row>
    <row r="189" spans="2:11" ht="25.5" customHeight="1">
      <c r="B189" s="244"/>
      <c r="C189" s="312" t="s">
        <v>336</v>
      </c>
      <c r="D189" s="312"/>
      <c r="E189" s="312"/>
      <c r="F189" s="312" t="s">
        <v>337</v>
      </c>
      <c r="G189" s="313"/>
      <c r="H189" s="314" t="s">
        <v>338</v>
      </c>
      <c r="I189" s="314"/>
      <c r="J189" s="314"/>
      <c r="K189" s="246"/>
    </row>
    <row r="190" spans="2:11" ht="5.25" customHeight="1">
      <c r="B190" s="279"/>
      <c r="C190" s="276"/>
      <c r="D190" s="276"/>
      <c r="E190" s="276"/>
      <c r="F190" s="276"/>
      <c r="G190" s="257"/>
      <c r="H190" s="276"/>
      <c r="I190" s="276"/>
      <c r="J190" s="276"/>
      <c r="K190" s="300"/>
    </row>
    <row r="191" spans="2:11" ht="15" customHeight="1">
      <c r="B191" s="279"/>
      <c r="C191" s="257" t="s">
        <v>339</v>
      </c>
      <c r="D191" s="257"/>
      <c r="E191" s="257"/>
      <c r="F191" s="278" t="s">
        <v>403</v>
      </c>
      <c r="G191" s="257"/>
      <c r="H191" s="315" t="s">
        <v>340</v>
      </c>
      <c r="I191" s="315"/>
      <c r="J191" s="315"/>
      <c r="K191" s="300"/>
    </row>
    <row r="192" spans="2:11" ht="15" customHeight="1">
      <c r="B192" s="279"/>
      <c r="C192" s="285"/>
      <c r="D192" s="257"/>
      <c r="E192" s="257"/>
      <c r="F192" s="278" t="s">
        <v>404</v>
      </c>
      <c r="G192" s="257"/>
      <c r="H192" s="315" t="s">
        <v>341</v>
      </c>
      <c r="I192" s="315"/>
      <c r="J192" s="315"/>
      <c r="K192" s="300"/>
    </row>
    <row r="193" spans="2:11" ht="15" customHeight="1">
      <c r="B193" s="279"/>
      <c r="C193" s="285"/>
      <c r="D193" s="257"/>
      <c r="E193" s="257"/>
      <c r="F193" s="278" t="s">
        <v>407</v>
      </c>
      <c r="G193" s="257"/>
      <c r="H193" s="315" t="s">
        <v>342</v>
      </c>
      <c r="I193" s="315"/>
      <c r="J193" s="315"/>
      <c r="K193" s="300"/>
    </row>
    <row r="194" spans="2:11" ht="15" customHeight="1">
      <c r="B194" s="279"/>
      <c r="C194" s="257"/>
      <c r="D194" s="257"/>
      <c r="E194" s="257"/>
      <c r="F194" s="278" t="s">
        <v>405</v>
      </c>
      <c r="G194" s="257"/>
      <c r="H194" s="315" t="s">
        <v>343</v>
      </c>
      <c r="I194" s="315"/>
      <c r="J194" s="315"/>
      <c r="K194" s="300"/>
    </row>
    <row r="195" spans="2:11" ht="15" customHeight="1">
      <c r="B195" s="279"/>
      <c r="C195" s="257"/>
      <c r="D195" s="257"/>
      <c r="E195" s="257"/>
      <c r="F195" s="278" t="s">
        <v>406</v>
      </c>
      <c r="G195" s="257"/>
      <c r="H195" s="315" t="s">
        <v>344</v>
      </c>
      <c r="I195" s="315"/>
      <c r="J195" s="315"/>
      <c r="K195" s="300"/>
    </row>
    <row r="196" spans="2:11" ht="15" customHeight="1">
      <c r="B196" s="279"/>
      <c r="C196" s="257"/>
      <c r="D196" s="257"/>
      <c r="E196" s="257"/>
      <c r="F196" s="278"/>
      <c r="G196" s="257"/>
      <c r="H196" s="257"/>
      <c r="I196" s="257"/>
      <c r="J196" s="257"/>
      <c r="K196" s="300"/>
    </row>
    <row r="197" spans="2:11" ht="15" customHeight="1">
      <c r="B197" s="279"/>
      <c r="C197" s="257" t="s">
        <v>303</v>
      </c>
      <c r="D197" s="257"/>
      <c r="E197" s="257"/>
      <c r="F197" s="278" t="s">
        <v>438</v>
      </c>
      <c r="G197" s="257"/>
      <c r="H197" s="315" t="s">
        <v>345</v>
      </c>
      <c r="I197" s="315"/>
      <c r="J197" s="315"/>
      <c r="K197" s="300"/>
    </row>
    <row r="198" spans="2:11" ht="15" customHeight="1">
      <c r="B198" s="279"/>
      <c r="C198" s="285"/>
      <c r="D198" s="257"/>
      <c r="E198" s="257"/>
      <c r="F198" s="278" t="s">
        <v>204</v>
      </c>
      <c r="G198" s="257"/>
      <c r="H198" s="315" t="s">
        <v>205</v>
      </c>
      <c r="I198" s="315"/>
      <c r="J198" s="315"/>
      <c r="K198" s="300"/>
    </row>
    <row r="199" spans="2:11" ht="15" customHeight="1">
      <c r="B199" s="279"/>
      <c r="C199" s="257"/>
      <c r="D199" s="257"/>
      <c r="E199" s="257"/>
      <c r="F199" s="278" t="s">
        <v>202</v>
      </c>
      <c r="G199" s="257"/>
      <c r="H199" s="315" t="s">
        <v>346</v>
      </c>
      <c r="I199" s="315"/>
      <c r="J199" s="315"/>
      <c r="K199" s="300"/>
    </row>
    <row r="200" spans="2:11" ht="15" customHeight="1">
      <c r="B200" s="316"/>
      <c r="C200" s="285"/>
      <c r="D200" s="285"/>
      <c r="E200" s="285"/>
      <c r="F200" s="278" t="s">
        <v>206</v>
      </c>
      <c r="G200" s="263"/>
      <c r="H200" s="317" t="s">
        <v>207</v>
      </c>
      <c r="I200" s="317"/>
      <c r="J200" s="317"/>
      <c r="K200" s="318"/>
    </row>
    <row r="201" spans="2:11" ht="15" customHeight="1">
      <c r="B201" s="316"/>
      <c r="C201" s="285"/>
      <c r="D201" s="285"/>
      <c r="E201" s="285"/>
      <c r="F201" s="278" t="s">
        <v>208</v>
      </c>
      <c r="G201" s="263"/>
      <c r="H201" s="317" t="s">
        <v>347</v>
      </c>
      <c r="I201" s="317"/>
      <c r="J201" s="317"/>
      <c r="K201" s="318"/>
    </row>
    <row r="202" spans="2:11" ht="15" customHeight="1">
      <c r="B202" s="316"/>
      <c r="C202" s="285"/>
      <c r="D202" s="285"/>
      <c r="E202" s="285"/>
      <c r="F202" s="319"/>
      <c r="G202" s="263"/>
      <c r="H202" s="320"/>
      <c r="I202" s="320"/>
      <c r="J202" s="320"/>
      <c r="K202" s="318"/>
    </row>
    <row r="203" spans="2:11" ht="15" customHeight="1">
      <c r="B203" s="316"/>
      <c r="C203" s="257" t="s">
        <v>327</v>
      </c>
      <c r="D203" s="285"/>
      <c r="E203" s="285"/>
      <c r="F203" s="278">
        <v>1</v>
      </c>
      <c r="G203" s="263"/>
      <c r="H203" s="317" t="s">
        <v>348</v>
      </c>
      <c r="I203" s="317"/>
      <c r="J203" s="317"/>
      <c r="K203" s="318"/>
    </row>
    <row r="204" spans="2:11" ht="15" customHeight="1">
      <c r="B204" s="316"/>
      <c r="C204" s="285"/>
      <c r="D204" s="285"/>
      <c r="E204" s="285"/>
      <c r="F204" s="278">
        <v>2</v>
      </c>
      <c r="G204" s="263"/>
      <c r="H204" s="317" t="s">
        <v>349</v>
      </c>
      <c r="I204" s="317"/>
      <c r="J204" s="317"/>
      <c r="K204" s="318"/>
    </row>
    <row r="205" spans="2:11" ht="15" customHeight="1">
      <c r="B205" s="316"/>
      <c r="C205" s="285"/>
      <c r="D205" s="285"/>
      <c r="E205" s="285"/>
      <c r="F205" s="278">
        <v>3</v>
      </c>
      <c r="G205" s="263"/>
      <c r="H205" s="317" t="s">
        <v>350</v>
      </c>
      <c r="I205" s="317"/>
      <c r="J205" s="317"/>
      <c r="K205" s="318"/>
    </row>
    <row r="206" spans="2:11" ht="15" customHeight="1">
      <c r="B206" s="316"/>
      <c r="C206" s="285"/>
      <c r="D206" s="285"/>
      <c r="E206" s="285"/>
      <c r="F206" s="278">
        <v>4</v>
      </c>
      <c r="G206" s="263"/>
      <c r="H206" s="317" t="s">
        <v>351</v>
      </c>
      <c r="I206" s="317"/>
      <c r="J206" s="317"/>
      <c r="K206" s="318"/>
    </row>
    <row r="207" spans="2:11" ht="12.75" customHeight="1">
      <c r="B207" s="321"/>
      <c r="C207" s="322"/>
      <c r="D207" s="322"/>
      <c r="E207" s="322"/>
      <c r="F207" s="322"/>
      <c r="G207" s="322"/>
      <c r="H207" s="322"/>
      <c r="I207" s="322"/>
      <c r="J207" s="322"/>
      <c r="K207" s="323"/>
    </row>
  </sheetData>
  <sheetProtection/>
  <mergeCells count="77">
    <mergeCell ref="H199:J199"/>
    <mergeCell ref="H194:J194"/>
    <mergeCell ref="H192:J192"/>
    <mergeCell ref="H203:J203"/>
    <mergeCell ref="H200:J200"/>
    <mergeCell ref="H198:J198"/>
    <mergeCell ref="H197:J197"/>
    <mergeCell ref="H195:J195"/>
    <mergeCell ref="H193:J193"/>
    <mergeCell ref="H205:J205"/>
    <mergeCell ref="H206:J206"/>
    <mergeCell ref="H204:J204"/>
    <mergeCell ref="H201:J201"/>
    <mergeCell ref="H189:J189"/>
    <mergeCell ref="C163:J163"/>
    <mergeCell ref="C120:J120"/>
    <mergeCell ref="C145:J145"/>
    <mergeCell ref="C188:J188"/>
    <mergeCell ref="H191:J191"/>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Durdíková</cp:lastModifiedBy>
  <dcterms:modified xsi:type="dcterms:W3CDTF">2015-05-18T08:01:40Z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